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8085" activeTab="1"/>
  </bookViews>
  <sheets>
    <sheet name="Раздел 1" sheetId="1" r:id="rId1"/>
    <sheet name="Таб. 1.1,1.2" sheetId="2" r:id="rId2"/>
    <sheet name="Таб.2.1-2.4" sheetId="3" r:id="rId3"/>
    <sheet name="Таб.2.5" sheetId="4" r:id="rId4"/>
    <sheet name="Таб.2.6" sheetId="5" r:id="rId5"/>
    <sheet name="Таб.2.7-2.8" sheetId="6" r:id="rId6"/>
    <sheet name="Таб.2.9 каз." sheetId="7" r:id="rId7"/>
    <sheet name="Раздел 3" sheetId="8" r:id="rId8"/>
  </sheets>
  <definedNames>
    <definedName name="_xlnm.Print_Area" localSheetId="0">'Раздел 1'!$A$1:$L$30</definedName>
    <definedName name="_xlnm.Print_Area" localSheetId="1">'Таб. 1.1,1.2'!$A$1:$G$17</definedName>
    <definedName name="_xlnm.Print_Area" localSheetId="6">'Таб.2.9 каз.'!$A$1:$I$40</definedName>
  </definedNames>
  <calcPr fullCalcOnLoad="1"/>
</workbook>
</file>

<file path=xl/sharedStrings.xml><?xml version="1.0" encoding="utf-8"?>
<sst xmlns="http://schemas.openxmlformats.org/spreadsheetml/2006/main" count="446" uniqueCount="276">
  <si>
    <t>Срок действия</t>
  </si>
  <si>
    <t>Дата выдачи</t>
  </si>
  <si>
    <t>на начало года</t>
  </si>
  <si>
    <t>на конец года</t>
  </si>
  <si>
    <t>Раздел 1 "Общие сведения об учреждении"</t>
  </si>
  <si>
    <t>УТВЕРЖДАЮ</t>
  </si>
  <si>
    <t>________________</t>
  </si>
  <si>
    <t>(подпись)</t>
  </si>
  <si>
    <t>% изменения</t>
  </si>
  <si>
    <t>Балансовая (остаточная) стоимость нефинансовых активов</t>
  </si>
  <si>
    <t>Отчетный год, тыс.руб.</t>
  </si>
  <si>
    <t>Раздел 2 "Результат деятельности учреждения"</t>
  </si>
  <si>
    <t>Наименование нефинсовых активов</t>
  </si>
  <si>
    <t>Наименование показателя</t>
  </si>
  <si>
    <t>Причины образования задолженности</t>
  </si>
  <si>
    <t>ВСЕГО:</t>
  </si>
  <si>
    <t>Наименования платной услуги (работы), иного вида деятельности</t>
  </si>
  <si>
    <t>Единица измерения платной услуги (работы)</t>
  </si>
  <si>
    <t>Цена на ед. платной услуги (работы), руб.</t>
  </si>
  <si>
    <t>Всего:</t>
  </si>
  <si>
    <t>х</t>
  </si>
  <si>
    <t>Сумма доходов от оказания услуги (работы), тыс.руб</t>
  </si>
  <si>
    <t>Сумма доходов от осуществления иных видов деятельности, не являющихся основным, тыс.руб.</t>
  </si>
  <si>
    <t>Общая сумма выставленных требований в возмещение ущерба по недостачам и хищениям, тыс.руб.</t>
  </si>
  <si>
    <t>Наименование показателей (услуг, работ)</t>
  </si>
  <si>
    <t>Значения показателей государственного  
задания (промежуточные, итоговые)</t>
  </si>
  <si>
    <t>Итого:</t>
  </si>
  <si>
    <t>Наименование проверяющего органа</t>
  </si>
  <si>
    <t>Тема проверки</t>
  </si>
  <si>
    <t xml:space="preserve">Наименование показателя </t>
  </si>
  <si>
    <t xml:space="preserve">КОСГУ </t>
  </si>
  <si>
    <t>Наименование показателя выплаты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</si>
  <si>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</si>
  <si>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</si>
  <si>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</si>
  <si>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</si>
  <si>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</si>
  <si>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</si>
  <si>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Другие расходы по содержанию имущества</t>
  </si>
  <si>
    <t>Прочие работы, услуги</t>
  </si>
  <si>
    <t>Пособия по социальной помощи населению</t>
  </si>
  <si>
    <t>Уплата налогов в бюджеты всех уровней</t>
  </si>
  <si>
    <t>Расходы на приобретение основных средств</t>
  </si>
  <si>
    <t>Другие расходы на приобретение мат. запасов</t>
  </si>
  <si>
    <t>211</t>
  </si>
  <si>
    <t>212</t>
  </si>
  <si>
    <t>213</t>
  </si>
  <si>
    <t>221</t>
  </si>
  <si>
    <t>222</t>
  </si>
  <si>
    <t>223</t>
  </si>
  <si>
    <t>226</t>
  </si>
  <si>
    <t>262</t>
  </si>
  <si>
    <t>290</t>
  </si>
  <si>
    <t>310</t>
  </si>
  <si>
    <t>2253</t>
  </si>
  <si>
    <t>2901</t>
  </si>
  <si>
    <t>3401</t>
  </si>
  <si>
    <t>3402</t>
  </si>
  <si>
    <t>3403</t>
  </si>
  <si>
    <t>Общая балансовая (остаточная) стоимость, тыс.руб.</t>
  </si>
  <si>
    <t>Недвижимое имущество, находящееся у учреждения на праве оперативного управления</t>
  </si>
  <si>
    <t>Недвижимое имущество, находящееся у учреждения на праве оперативного управления и переданного в аренду</t>
  </si>
  <si>
    <t>Недвижимое имущество, находящееся у учреждения на праве оперативного управления и переданного в безвозмездное пользование</t>
  </si>
  <si>
    <t>-</t>
  </si>
  <si>
    <t>Приложение 1</t>
  </si>
  <si>
    <t>Фактически исполнено через финансовые органы, тыс. руб.</t>
  </si>
  <si>
    <t>Доведённые ЛБО на начало отчетного года, тыс.руб.</t>
  </si>
  <si>
    <t>Уточненная бюджетная роспись на конец отчетного года, тыс.руб.</t>
  </si>
  <si>
    <t>Меры, принятые по их устранению</t>
  </si>
  <si>
    <t>Преды-дущий отчетный год, тыс.руб.</t>
  </si>
  <si>
    <t>Дата прове-дения проверки</t>
  </si>
  <si>
    <t>Коли-чество жалоб потреби-телей</t>
  </si>
  <si>
    <t>выпол-нено</t>
  </si>
  <si>
    <t>утверж-дено</t>
  </si>
  <si>
    <t>Единица измере-ния</t>
  </si>
  <si>
    <t>Общая площадь объектов недви-жимого имуще-ства, кв.м</t>
  </si>
  <si>
    <t xml:space="preserve">Показатели оценки выполнения задания (исполнения требований к результатам)
</t>
  </si>
  <si>
    <t>Источник информа-ции о факти-ческом значении показателя</t>
  </si>
  <si>
    <t>Фактически профинан-сировано, тыс. руб.</t>
  </si>
  <si>
    <t>Процент исполне-ния бюджетной сметы, %</t>
  </si>
  <si>
    <t>Доп клас.</t>
  </si>
  <si>
    <t>225</t>
  </si>
  <si>
    <t>340</t>
  </si>
  <si>
    <t>Приобретение медикаментов, перевяз. средств</t>
  </si>
  <si>
    <t>к Порядку составления и утверждения отчета о результатах финансо-</t>
  </si>
  <si>
    <t>во-хозяйственной деятельности краевых государственных учрежде-</t>
  </si>
  <si>
    <t>Хабаровского края и об использовании закрепленного за ними</t>
  </si>
  <si>
    <t xml:space="preserve">ний, подведомственных министерству образования и науки  </t>
  </si>
  <si>
    <t xml:space="preserve">государственного имущества, утвержденного приказом </t>
  </si>
  <si>
    <t>министерства образования и науки Хабаровского края</t>
  </si>
  <si>
    <t>Кол-во объектов недви-жимого имуще-ства, шт.</t>
  </si>
  <si>
    <t>Объем средств, полученных в отчетном году от распоря-жения иму-ществом,      тыс. руб.</t>
  </si>
  <si>
    <t>Объем средств, направ-ленный на содержание имущества,      тыс. руб.</t>
  </si>
  <si>
    <t>Движимое имущество, находящееся у учреждения на праве оперативного управления</t>
  </si>
  <si>
    <t>Движимое имущество, находящееся у учреждения на праве оперативного управления и переданного в аренду</t>
  </si>
  <si>
    <t>Движимое имущество, находящееся у учреждения на праве оперативного управления и переданного в безвозмездное пользова-ние</t>
  </si>
  <si>
    <t>Перечень видов деятельности учреждения</t>
  </si>
  <si>
    <t>Перечень платных услуг (работ) с указанием потребителей</t>
  </si>
  <si>
    <t>Перечень документов на основании которых учреждениение осуществляет деятельность</t>
  </si>
  <si>
    <t>Категория работников</t>
  </si>
  <si>
    <t>Причины изменения штатных единиц учреждения</t>
  </si>
  <si>
    <t>Отчет</t>
  </si>
  <si>
    <t>о результатах финансово-хозяйственной деятельности краевых государственных учреждений,</t>
  </si>
  <si>
    <t xml:space="preserve">подведомственных министерству образования и науки Хабаровского края, </t>
  </si>
  <si>
    <t>и об использовании закрепленного за ними государственного имущества</t>
  </si>
  <si>
    <t>Количество штатных единиц учреждения</t>
  </si>
  <si>
    <t>Наименование документа</t>
  </si>
  <si>
    <t>№ документа</t>
  </si>
  <si>
    <t>Расходы на оплату труда, тыс. руб</t>
  </si>
  <si>
    <t>Средняя заработная плата работников учреждения, тыс. руб.</t>
  </si>
  <si>
    <t>год, предшествующий отчетному</t>
  </si>
  <si>
    <t>отчетный год</t>
  </si>
  <si>
    <t>1.1. Информация о видах деятельности, которые учреждение в праве осуществлять в соответствии с его учредительными документами</t>
  </si>
  <si>
    <t>1.2. Информация о сотрудниках учреждения</t>
  </si>
  <si>
    <t>в том числе:</t>
  </si>
  <si>
    <t>нереальная к взысканию дебиторская задолженность</t>
  </si>
  <si>
    <t>просроченная кредиторская задолженность</t>
  </si>
  <si>
    <t>2.1. Информация о балансовой (остаточной) стоимости нефинансовых активов</t>
  </si>
  <si>
    <t>2.2. Анализ дебиторской задолженности учреждения</t>
  </si>
  <si>
    <t>2.3. Анализ кредиторской задолженности учреждения в разрезе КБК</t>
  </si>
  <si>
    <t>2.6. Количество потребителей, воспользовавшихся услугами (работами) учреждения (в том числе, платными)</t>
  </si>
  <si>
    <t>Вид услуги (работы)</t>
  </si>
  <si>
    <t>Общее количество потребителей, воспользовавшихся услугами (работами)</t>
  </si>
  <si>
    <t>бесплатно</t>
  </si>
  <si>
    <t>частично платно</t>
  </si>
  <si>
    <t>полностью платно</t>
  </si>
  <si>
    <t>Наименование субъекта</t>
  </si>
  <si>
    <t>Суть жалобы</t>
  </si>
  <si>
    <t>2.5. Показатели исполнения государственного задания</t>
  </si>
  <si>
    <t>2.7. Информация о проверках деятельности учреждения</t>
  </si>
  <si>
    <t xml:space="preserve">2.8. Информация о жалобах потребителей </t>
  </si>
  <si>
    <t>2.9. Показатели кассового исполнения бюджетной сметы учреждения</t>
  </si>
  <si>
    <t>Продолжение раздела 3</t>
  </si>
  <si>
    <t>2.4. Информация о доходах, полученных от оказания платных услуг (выполнения работ), доходах от осуществления иных видов деятельности, не являющихся основными</t>
  </si>
  <si>
    <t>Раздел 3 "Информация об использовании имущества, закрепленного за учреждением"</t>
  </si>
  <si>
    <t xml:space="preserve"> от 24.11.2011 № 406</t>
  </si>
  <si>
    <t>Основное общее образование</t>
  </si>
  <si>
    <t>Устав</t>
  </si>
  <si>
    <t>Свидетельство о государственной аккредитации</t>
  </si>
  <si>
    <t>до 26.05.2015</t>
  </si>
  <si>
    <t>Начальное общее образование</t>
  </si>
  <si>
    <t>Лицензия на право ведения образовательной деятельности</t>
  </si>
  <si>
    <t>бессрочная</t>
  </si>
  <si>
    <t>Врачебная практика</t>
  </si>
  <si>
    <t>Лицензия  на осуществление медицинской деятельности</t>
  </si>
  <si>
    <t>Административный персонал</t>
  </si>
  <si>
    <t>Педагогический персонал</t>
  </si>
  <si>
    <t>Учебно -вспомогательный персонал</t>
  </si>
  <si>
    <t>Обслуживающий персонал</t>
  </si>
  <si>
    <t>Итого</t>
  </si>
  <si>
    <t>Жилые помещения</t>
  </si>
  <si>
    <t>Нежилые помещения</t>
  </si>
  <si>
    <t>Сооружения</t>
  </si>
  <si>
    <t>Машина и оборудования</t>
  </si>
  <si>
    <t>Транспортные средства</t>
  </si>
  <si>
    <t>Производственный и хозяйственный инвентарь</t>
  </si>
  <si>
    <t>Прочие основные средства</t>
  </si>
  <si>
    <t>Недостач и хищений не было</t>
  </si>
  <si>
    <t>Пособия по уходу за детьми до 3х лет</t>
  </si>
  <si>
    <t>жалоб нет</t>
  </si>
  <si>
    <t>8=7/5*100</t>
  </si>
  <si>
    <t>Вид расхода</t>
  </si>
  <si>
    <t>3102</t>
  </si>
  <si>
    <t>значения показаний</t>
  </si>
  <si>
    <t>Характеристика причин отклонения от запланированных значений, утвержденных в гос.задании</t>
  </si>
  <si>
    <t xml:space="preserve">предшеству-ющий год </t>
  </si>
  <si>
    <t xml:space="preserve">текущий год     </t>
  </si>
  <si>
    <t>объем услуги</t>
  </si>
  <si>
    <t>чел.</t>
  </si>
  <si>
    <t>статистическая отчетность</t>
  </si>
  <si>
    <t>К1=100%</t>
  </si>
  <si>
    <t xml:space="preserve">Полнота и эффективность использования средств, выделяемых из краевого бюджета на выполнение краевого государственного задания </t>
  </si>
  <si>
    <t>тыс.руб.</t>
  </si>
  <si>
    <t>годовая бухгалтерская отчетность</t>
  </si>
  <si>
    <t>качество оказания государственных услуг</t>
  </si>
  <si>
    <t>%</t>
  </si>
  <si>
    <t>Качество оказания государственных услуг</t>
  </si>
  <si>
    <t>Земельный участок</t>
  </si>
  <si>
    <t>2220</t>
  </si>
  <si>
    <t>2210</t>
  </si>
  <si>
    <t>2907</t>
  </si>
  <si>
    <t>2121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</si>
  <si>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</si>
  <si>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</si>
  <si>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Предоставление питания</t>
  </si>
  <si>
    <t xml:space="preserve">Основные замечания </t>
  </si>
  <si>
    <t>ДГК</t>
  </si>
  <si>
    <t>ДЭК</t>
  </si>
  <si>
    <t>Подписка</t>
  </si>
  <si>
    <t>По уходу за ребенком инвалидом</t>
  </si>
  <si>
    <r>
      <t xml:space="preserve">Юридический адрес </t>
    </r>
    <r>
      <rPr>
        <u val="single"/>
        <sz val="12"/>
        <rFont val="Times New Roman"/>
        <family val="1"/>
      </rPr>
      <t xml:space="preserve"> 680001 г.Хабаровск ул Краснореченская 21</t>
    </r>
  </si>
  <si>
    <t>Реализация дополнительных общеразвивающих  программ</t>
  </si>
  <si>
    <t>Расходы, не включенные в расход</t>
  </si>
  <si>
    <t>2121 - Единовременное пособие молодым специалистам и работникам. Выходящим на пенсию по старости и стаже педагогической деятельности 25 лет и более</t>
  </si>
  <si>
    <t>262 - Пособия по социальной помощи населению</t>
  </si>
  <si>
    <t>3102 - Увеличение стоимости основных средств</t>
  </si>
  <si>
    <t>расчеты по платежам в бюджеты</t>
  </si>
  <si>
    <t>денежные документы</t>
  </si>
  <si>
    <t>01.10.15 г.</t>
  </si>
  <si>
    <t>бессрочно</t>
  </si>
  <si>
    <t>Содержание имущества</t>
  </si>
  <si>
    <t>Утвержден Распоряжением министерства образования и науки Хабаровского края № 2112</t>
  </si>
  <si>
    <t>Директор КГКОУ ШИ 5</t>
  </si>
  <si>
    <t>чел/час.</t>
  </si>
  <si>
    <t>2110</t>
  </si>
  <si>
    <t>2130</t>
  </si>
  <si>
    <t>2230</t>
  </si>
  <si>
    <t>Расходы на капитальный ремонт</t>
  </si>
  <si>
    <t>2252</t>
  </si>
  <si>
    <t>Расходы по исковым требованиям</t>
  </si>
  <si>
    <t>2904</t>
  </si>
  <si>
    <t>Уплата прочих платежей</t>
  </si>
  <si>
    <t>Реализация дополнительных общеразвивающих  программ, чел/час</t>
  </si>
  <si>
    <t>Налог на имущество</t>
  </si>
  <si>
    <t>Суточные и проживание в командировке</t>
  </si>
  <si>
    <t>Не запланированная командировка в декабре</t>
  </si>
  <si>
    <t>37888,80 (15800,68)</t>
  </si>
  <si>
    <t>Информация об объектах недвижимого имущества</t>
  </si>
  <si>
    <t>Информация об объектах движимого имущества</t>
  </si>
  <si>
    <t xml:space="preserve">Кибирева Наталья Витальевна </t>
  </si>
  <si>
    <t>Кол-во объектов недви-жимого имущества, шт.</t>
  </si>
  <si>
    <t>переплата по заработной плате</t>
  </si>
  <si>
    <t>аванс за подписку</t>
  </si>
  <si>
    <t>Расчеты по з/плате</t>
  </si>
  <si>
    <t>переплата по заработной плате сотрудникам</t>
  </si>
  <si>
    <t>Расчет по авансам по услугам связи</t>
  </si>
  <si>
    <t>аванс за услуги связи по договору</t>
  </si>
  <si>
    <t>Расчеты по авансам по приобретению материальных ценностей</t>
  </si>
  <si>
    <t>начисление за декабрь месяц</t>
  </si>
  <si>
    <t>Расчеты по приобретению материальных запасов</t>
  </si>
  <si>
    <t>Расчеты по платежам в бюджет</t>
  </si>
  <si>
    <t>Прочие услуги</t>
  </si>
  <si>
    <t>Кредиторская задолженность по договору ГПХ</t>
  </si>
  <si>
    <t>Кредиторка за декабрь по продуктам питания</t>
  </si>
  <si>
    <t>Начисление страховых взносов за декабрь</t>
  </si>
  <si>
    <t>37888,80 (15439,84)</t>
  </si>
  <si>
    <t>35146,,56 (4634,50)</t>
  </si>
  <si>
    <t>36440,28 (3663,23)</t>
  </si>
  <si>
    <t>Директор ЦБ по г. Хабаровску КГКУ ЦБУРПОО</t>
  </si>
  <si>
    <t>О.Г. Шлеменкова</t>
  </si>
  <si>
    <t>(4212) 47-60-92</t>
  </si>
  <si>
    <t>(подпись)                             (расшифровка подписи)</t>
  </si>
  <si>
    <r>
      <t xml:space="preserve">Наименование учреждения  </t>
    </r>
    <r>
      <rPr>
        <u val="single"/>
        <sz val="12"/>
        <rFont val="Times New Roman"/>
        <family val="1"/>
      </rPr>
      <t>Краевое государственное казенное общеобразовательное учреждение для детей сирот и детей, оставшихся без попечения родителей, реализующее адаптированные основные общеобразовательные программы "Школа-интернат № 5 "</t>
    </r>
  </si>
  <si>
    <t xml:space="preserve">                ________________             С.М. Налескина</t>
  </si>
  <si>
    <t>Реализация адаптированных основных общеобразовательных программ для детей с умственной отсталостью (очная, обучающиеся с ОВЗ)</t>
  </si>
  <si>
    <t xml:space="preserve">Реализация адаптированных основных общеобразовательных программ для детей с умственной отсталостью (на дому, очная, обучающиеся с ОВЗ) </t>
  </si>
  <si>
    <t>Содержание детей (обучающиеся с ОВЗ)</t>
  </si>
  <si>
    <t>2252 - Расходы на капитальный ремонт</t>
  </si>
  <si>
    <t>Затраты на уплату налогов, в качестве объекта налогообложения по которым признается имущество учреждения</t>
  </si>
  <si>
    <t>Доведенные ЛБО на начало отчетного года, тыс.руб.</t>
  </si>
  <si>
    <t>Расходы на текущий ремонт</t>
  </si>
  <si>
    <t>2251</t>
  </si>
  <si>
    <t xml:space="preserve">РзПр 0709 ЦС 2010000060 </t>
  </si>
  <si>
    <t xml:space="preserve">РзПр 0702 ЦС 0300203030 </t>
  </si>
  <si>
    <t>ЛО-27-01-002072</t>
  </si>
  <si>
    <t>" 30 " января 2020 г.</t>
  </si>
  <si>
    <t>на "01" января 2020 г.</t>
  </si>
  <si>
    <t>Экономист ФЭО ЦБ г. Хабаровску КГКУ ЦБУРПОО</t>
  </si>
  <si>
    <t>КГКУ ЦБУРПОО</t>
  </si>
  <si>
    <t>14.05. - 11.06 2019</t>
  </si>
  <si>
    <t>Ревизия финансово-хозяйственной деятельности</t>
  </si>
  <si>
    <t>Искажение данных годовой бухгалтерской отчетности</t>
  </si>
  <si>
    <t xml:space="preserve">Составлен план по устранению. Нарушения устранены </t>
  </si>
  <si>
    <t>Прокуратура Индустриального района города Хабаровска</t>
  </si>
  <si>
    <t>Соблюдение трудового законодательства</t>
  </si>
  <si>
    <t>Не полный перечень документов пр приеме на работу в Правилах внутреннего трудового распорядка</t>
  </si>
  <si>
    <t xml:space="preserve">Нарешение устранено </t>
  </si>
  <si>
    <t>Мсинистрество образования и науки Хабаровского края</t>
  </si>
  <si>
    <t>Установление соответствия лицензиата лицензионныцм требованиям</t>
  </si>
  <si>
    <t>Министерство имущественных отношений Хабаровского края</t>
  </si>
  <si>
    <t>Сохранность и использование по назначению краевого государственного имущества</t>
  </si>
  <si>
    <t>Нарушений не выявлено</t>
  </si>
  <si>
    <t>Комитет Правительства края по ГЗ</t>
  </si>
  <si>
    <t>Надзор в области защиты населения и территорий от ЧС</t>
  </si>
  <si>
    <t>Не пройдена обязательная подготовка в области защиты от ЧС</t>
  </si>
  <si>
    <t xml:space="preserve">Составлен план по устранению нарушений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</si>
</sst>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#\ ###\ ##0.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%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Old English Tex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Old English Tex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" fontId="2" fillId="0" borderId="10" xfId="56" applyNumberFormat="1" applyFont="1" applyFill="1" applyBorder="1" applyAlignment="1">
      <alignment horizontal="center" vertical="center" wrapText="1"/>
    </xf>
    <xf numFmtId="2" fontId="2" fillId="0" borderId="10" xfId="5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200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0" xfId="56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SheetLayoutView="100" workbookViewId="0" topLeftCell="A1">
      <pane ySplit="1" topLeftCell="A2" activePane="bottomLeft" state="frozen"/>
      <selection pane="topLeft" activeCell="E17" sqref="E17"/>
      <selection pane="bottomLeft" activeCell="A26" sqref="A26"/>
    </sheetView>
  </sheetViews>
  <sheetFormatPr defaultColWidth="9.140625" defaultRowHeight="12.75"/>
  <cols>
    <col min="1" max="8" width="14.00390625" style="3" customWidth="1"/>
    <col min="9" max="9" width="7.00390625" style="3" customWidth="1"/>
    <col min="10" max="10" width="9.421875" style="3" customWidth="1"/>
    <col min="11" max="11" width="13.00390625" style="3" customWidth="1"/>
    <col min="12" max="12" width="11.8515625" style="3" customWidth="1"/>
    <col min="13" max="16384" width="9.140625" style="3" customWidth="1"/>
  </cols>
  <sheetData>
    <row r="1" spans="6:12" s="62" customFormat="1" ht="8.25" customHeight="1">
      <c r="F1" s="100" t="s">
        <v>64</v>
      </c>
      <c r="G1" s="100"/>
      <c r="H1" s="100"/>
      <c r="I1" s="100"/>
      <c r="J1" s="100"/>
      <c r="K1" s="100"/>
      <c r="L1" s="100"/>
    </row>
    <row r="2" spans="6:12" s="62" customFormat="1" ht="8.25" customHeight="1">
      <c r="F2" s="100" t="s">
        <v>84</v>
      </c>
      <c r="G2" s="100"/>
      <c r="H2" s="100"/>
      <c r="I2" s="100"/>
      <c r="J2" s="100"/>
      <c r="K2" s="100"/>
      <c r="L2" s="100"/>
    </row>
    <row r="3" spans="6:12" s="62" customFormat="1" ht="8.25" customHeight="1">
      <c r="F3" s="100" t="s">
        <v>85</v>
      </c>
      <c r="G3" s="100"/>
      <c r="H3" s="100"/>
      <c r="I3" s="100"/>
      <c r="J3" s="100"/>
      <c r="K3" s="100"/>
      <c r="L3" s="100"/>
    </row>
    <row r="4" spans="6:12" s="62" customFormat="1" ht="8.25" customHeight="1">
      <c r="F4" s="100" t="s">
        <v>87</v>
      </c>
      <c r="G4" s="100"/>
      <c r="H4" s="100"/>
      <c r="I4" s="100"/>
      <c r="J4" s="100"/>
      <c r="K4" s="100"/>
      <c r="L4" s="100"/>
    </row>
    <row r="5" spans="6:12" s="62" customFormat="1" ht="8.25" customHeight="1">
      <c r="F5" s="100" t="s">
        <v>86</v>
      </c>
      <c r="G5" s="100"/>
      <c r="H5" s="100"/>
      <c r="I5" s="100"/>
      <c r="J5" s="100"/>
      <c r="K5" s="100"/>
      <c r="L5" s="100"/>
    </row>
    <row r="6" spans="6:12" s="62" customFormat="1" ht="8.25" customHeight="1">
      <c r="F6" s="100" t="s">
        <v>88</v>
      </c>
      <c r="G6" s="100"/>
      <c r="H6" s="100"/>
      <c r="I6" s="100"/>
      <c r="J6" s="100"/>
      <c r="K6" s="100"/>
      <c r="L6" s="100"/>
    </row>
    <row r="7" spans="6:12" s="62" customFormat="1" ht="8.25" customHeight="1">
      <c r="F7" s="100" t="s">
        <v>89</v>
      </c>
      <c r="G7" s="100"/>
      <c r="H7" s="100"/>
      <c r="I7" s="100"/>
      <c r="J7" s="100"/>
      <c r="K7" s="100"/>
      <c r="L7" s="100"/>
    </row>
    <row r="8" spans="6:20" s="62" customFormat="1" ht="8.25" customHeight="1">
      <c r="F8" s="100" t="s">
        <v>135</v>
      </c>
      <c r="G8" s="100"/>
      <c r="H8" s="100"/>
      <c r="I8" s="100"/>
      <c r="J8" s="100"/>
      <c r="K8" s="100"/>
      <c r="L8" s="100"/>
      <c r="T8" s="63"/>
    </row>
    <row r="9" spans="6:12" ht="16.5" customHeight="1">
      <c r="F9" s="61"/>
      <c r="G9" s="61"/>
      <c r="H9" s="61"/>
      <c r="I9" s="101"/>
      <c r="J9" s="101"/>
      <c r="K9" s="101"/>
      <c r="L9" s="101"/>
    </row>
    <row r="11" spans="1:12" ht="12.75" customHeight="1">
      <c r="A11" s="95"/>
      <c r="B11" s="95"/>
      <c r="G11" s="95" t="s">
        <v>5</v>
      </c>
      <c r="H11" s="95"/>
      <c r="I11" s="95"/>
      <c r="J11" s="95"/>
      <c r="K11" s="95"/>
      <c r="L11" s="95"/>
    </row>
    <row r="12" spans="1:12" ht="15.75" customHeight="1">
      <c r="A12" s="95"/>
      <c r="B12" s="95"/>
      <c r="G12" s="102" t="s">
        <v>202</v>
      </c>
      <c r="H12" s="102"/>
      <c r="I12" s="102"/>
      <c r="J12" s="102"/>
      <c r="K12" s="102"/>
      <c r="L12" s="102"/>
    </row>
    <row r="13" spans="1:12" ht="21.75" customHeight="1">
      <c r="A13" s="95"/>
      <c r="B13" s="95"/>
      <c r="G13" s="98" t="s">
        <v>243</v>
      </c>
      <c r="H13" s="98"/>
      <c r="I13" s="98"/>
      <c r="J13" s="98"/>
      <c r="K13" s="98"/>
      <c r="L13" s="98"/>
    </row>
    <row r="14" spans="7:12" ht="15.75" customHeight="1">
      <c r="G14" s="99" t="s">
        <v>241</v>
      </c>
      <c r="H14" s="99"/>
      <c r="I14" s="99"/>
      <c r="J14" s="99"/>
      <c r="K14" s="99"/>
      <c r="L14" s="99"/>
    </row>
    <row r="15" spans="7:12" ht="15.75" customHeight="1">
      <c r="G15" s="97" t="s">
        <v>255</v>
      </c>
      <c r="H15" s="97"/>
      <c r="I15" s="97"/>
      <c r="J15" s="97"/>
      <c r="K15" s="97"/>
      <c r="L15" s="97"/>
    </row>
    <row r="16" spans="10:12" ht="15.75">
      <c r="J16" s="2"/>
      <c r="K16" s="2"/>
      <c r="L16" s="2"/>
    </row>
    <row r="17" spans="10:12" ht="15.75">
      <c r="J17" s="2"/>
      <c r="K17" s="2"/>
      <c r="L17" s="2"/>
    </row>
    <row r="18" spans="10:12" ht="15.75">
      <c r="J18" s="2"/>
      <c r="K18" s="2"/>
      <c r="L18" s="2"/>
    </row>
    <row r="19" spans="10:12" ht="15.75">
      <c r="J19" s="2"/>
      <c r="K19" s="2"/>
      <c r="L19" s="2"/>
    </row>
    <row r="20" spans="1:12" ht="15.75">
      <c r="A20" s="95" t="s">
        <v>101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5.75">
      <c r="A21" s="95" t="s">
        <v>102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5.75">
      <c r="A22" s="95" t="s">
        <v>103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5.75">
      <c r="A23" s="95" t="s">
        <v>104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97" t="s">
        <v>256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0:12" ht="15.75">
      <c r="J26" s="2"/>
      <c r="K26" s="2"/>
      <c r="L26" s="2"/>
    </row>
    <row r="27" spans="1:12" ht="46.5" customHeight="1">
      <c r="A27" s="95" t="s">
        <v>242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 customHeight="1">
      <c r="A29" s="95" t="s">
        <v>190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1:12" ht="15.75">
      <c r="K32" s="96"/>
      <c r="L32" s="96"/>
    </row>
    <row r="33" spans="1:12" ht="33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5.7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51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</sheetData>
  <sheetProtection/>
  <mergeCells count="28">
    <mergeCell ref="F5:L5"/>
    <mergeCell ref="F6:L6"/>
    <mergeCell ref="F1:L1"/>
    <mergeCell ref="F2:L2"/>
    <mergeCell ref="F3:L3"/>
    <mergeCell ref="F4:L4"/>
    <mergeCell ref="F7:L7"/>
    <mergeCell ref="F8:L8"/>
    <mergeCell ref="A13:B13"/>
    <mergeCell ref="A11:B11"/>
    <mergeCell ref="A12:B12"/>
    <mergeCell ref="I9:L9"/>
    <mergeCell ref="G11:L11"/>
    <mergeCell ref="G12:L12"/>
    <mergeCell ref="G15:L15"/>
    <mergeCell ref="A29:L29"/>
    <mergeCell ref="A20:L20"/>
    <mergeCell ref="A21:L21"/>
    <mergeCell ref="A22:L22"/>
    <mergeCell ref="G13:L13"/>
    <mergeCell ref="G14:L14"/>
    <mergeCell ref="A23:L23"/>
    <mergeCell ref="A33:L33"/>
    <mergeCell ref="A27:L27"/>
    <mergeCell ref="A31:L31"/>
    <mergeCell ref="K32:L32"/>
    <mergeCell ref="A25:L25"/>
    <mergeCell ref="A34:L37"/>
  </mergeCells>
  <printOptions/>
  <pageMargins left="0.5905511811023623" right="0.4724409448818898" top="0.984251968503937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SheetLayoutView="100" workbookViewId="0" topLeftCell="A1">
      <selection activeCell="A10" sqref="A10:IV10"/>
    </sheetView>
  </sheetViews>
  <sheetFormatPr defaultColWidth="9.140625" defaultRowHeight="12.75"/>
  <cols>
    <col min="1" max="1" width="30.140625" style="64" customWidth="1"/>
    <col min="2" max="2" width="16.140625" style="64" customWidth="1"/>
    <col min="3" max="3" width="15.28125" style="64" customWidth="1"/>
    <col min="4" max="4" width="26.28125" style="64" customWidth="1"/>
    <col min="5" max="5" width="14.57421875" style="64" customWidth="1"/>
    <col min="6" max="6" width="13.00390625" style="64" customWidth="1"/>
    <col min="7" max="7" width="14.28125" style="64" customWidth="1"/>
    <col min="8" max="8" width="9.140625" style="64" customWidth="1"/>
    <col min="9" max="9" width="13.140625" style="64" bestFit="1" customWidth="1"/>
    <col min="10" max="16384" width="9.140625" style="64" customWidth="1"/>
  </cols>
  <sheetData>
    <row r="1" spans="1:7" ht="19.5" customHeight="1">
      <c r="A1" s="108" t="s">
        <v>4</v>
      </c>
      <c r="B1" s="109"/>
      <c r="C1" s="109"/>
      <c r="D1" s="109"/>
      <c r="E1" s="109"/>
      <c r="F1" s="109"/>
      <c r="G1" s="109"/>
    </row>
    <row r="2" spans="8:19" ht="6.75" customHeight="1"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3" customHeight="1">
      <c r="A3" s="108" t="s">
        <v>112</v>
      </c>
      <c r="B3" s="109"/>
      <c r="C3" s="109"/>
      <c r="D3" s="109"/>
      <c r="E3" s="109"/>
      <c r="F3" s="109"/>
      <c r="G3" s="109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1" customFormat="1" ht="44.25" customHeight="1">
      <c r="A4" s="110" t="s">
        <v>96</v>
      </c>
      <c r="B4" s="110" t="s">
        <v>97</v>
      </c>
      <c r="C4" s="110" t="s">
        <v>98</v>
      </c>
      <c r="D4" s="110"/>
      <c r="E4" s="110"/>
      <c r="F4" s="110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1" customFormat="1" ht="37.5" customHeight="1">
      <c r="A5" s="110"/>
      <c r="B5" s="110"/>
      <c r="C5" s="85" t="s">
        <v>106</v>
      </c>
      <c r="D5" s="85" t="s">
        <v>107</v>
      </c>
      <c r="E5" s="85" t="s">
        <v>1</v>
      </c>
      <c r="F5" s="110" t="s">
        <v>0</v>
      </c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7" s="11" customFormat="1" ht="57.75" customHeight="1">
      <c r="A6" s="106" t="s">
        <v>136</v>
      </c>
      <c r="B6" s="106"/>
      <c r="C6" s="86" t="s">
        <v>137</v>
      </c>
      <c r="D6" s="86" t="s">
        <v>201</v>
      </c>
      <c r="E6" s="86" t="s">
        <v>198</v>
      </c>
      <c r="F6" s="104" t="s">
        <v>199</v>
      </c>
      <c r="G6" s="105"/>
    </row>
    <row r="7" spans="1:7" s="11" customFormat="1" ht="47.25" customHeight="1">
      <c r="A7" s="107"/>
      <c r="B7" s="107"/>
      <c r="C7" s="86" t="s">
        <v>138</v>
      </c>
      <c r="D7" s="86">
        <v>1</v>
      </c>
      <c r="E7" s="87">
        <v>40570</v>
      </c>
      <c r="F7" s="104" t="s">
        <v>139</v>
      </c>
      <c r="G7" s="105"/>
    </row>
    <row r="8" spans="1:7" s="11" customFormat="1" ht="51">
      <c r="A8" s="86" t="s">
        <v>140</v>
      </c>
      <c r="B8" s="86"/>
      <c r="C8" s="86" t="s">
        <v>141</v>
      </c>
      <c r="D8" s="86">
        <v>2203</v>
      </c>
      <c r="E8" s="87">
        <v>42409</v>
      </c>
      <c r="F8" s="104" t="s">
        <v>142</v>
      </c>
      <c r="G8" s="105"/>
    </row>
    <row r="9" spans="1:7" s="11" customFormat="1" ht="51">
      <c r="A9" s="86" t="s">
        <v>143</v>
      </c>
      <c r="B9" s="86"/>
      <c r="C9" s="86" t="s">
        <v>144</v>
      </c>
      <c r="D9" s="86" t="s">
        <v>254</v>
      </c>
      <c r="E9" s="87">
        <v>42522</v>
      </c>
      <c r="F9" s="104" t="s">
        <v>142</v>
      </c>
      <c r="G9" s="105"/>
    </row>
    <row r="10" spans="1:7" s="11" customFormat="1" ht="15.75" customHeight="1">
      <c r="A10" s="111" t="s">
        <v>113</v>
      </c>
      <c r="B10" s="111"/>
      <c r="C10" s="111"/>
      <c r="D10" s="111"/>
      <c r="E10" s="111"/>
      <c r="F10" s="111"/>
      <c r="G10" s="111"/>
    </row>
    <row r="11" spans="1:7" s="11" customFormat="1" ht="49.5" customHeight="1">
      <c r="A11" s="103" t="s">
        <v>99</v>
      </c>
      <c r="B11" s="103" t="s">
        <v>105</v>
      </c>
      <c r="C11" s="103"/>
      <c r="D11" s="103" t="s">
        <v>100</v>
      </c>
      <c r="E11" s="103" t="s">
        <v>109</v>
      </c>
      <c r="F11" s="103" t="s">
        <v>108</v>
      </c>
      <c r="G11" s="103"/>
    </row>
    <row r="12" spans="1:7" s="11" customFormat="1" ht="70.5" customHeight="1">
      <c r="A12" s="103"/>
      <c r="B12" s="30" t="s">
        <v>2</v>
      </c>
      <c r="C12" s="30" t="s">
        <v>3</v>
      </c>
      <c r="D12" s="103"/>
      <c r="E12" s="103"/>
      <c r="F12" s="30" t="s">
        <v>110</v>
      </c>
      <c r="G12" s="30" t="s">
        <v>111</v>
      </c>
    </row>
    <row r="13" spans="1:7" s="11" customFormat="1" ht="42.75" customHeight="1">
      <c r="A13" s="66" t="s">
        <v>145</v>
      </c>
      <c r="B13" s="67">
        <v>7</v>
      </c>
      <c r="C13" s="67">
        <v>7</v>
      </c>
      <c r="D13" s="14"/>
      <c r="E13" s="67">
        <v>77</v>
      </c>
      <c r="F13" s="67">
        <v>6293.19</v>
      </c>
      <c r="G13" s="67" t="s">
        <v>255</v>
      </c>
    </row>
    <row r="14" spans="1:7" s="11" customFormat="1" ht="45" customHeight="1">
      <c r="A14" s="66" t="s">
        <v>146</v>
      </c>
      <c r="B14" s="67">
        <f>137.37+19.5</f>
        <v>156.87</v>
      </c>
      <c r="C14" s="67">
        <v>166.57</v>
      </c>
      <c r="D14" s="65"/>
      <c r="E14" s="67">
        <v>39.86</v>
      </c>
      <c r="F14" s="67">
        <v>37655.38</v>
      </c>
      <c r="G14" s="67">
        <v>43024.83</v>
      </c>
    </row>
    <row r="15" spans="1:7" s="11" customFormat="1" ht="42.75" customHeight="1">
      <c r="A15" s="66" t="s">
        <v>147</v>
      </c>
      <c r="B15" s="67">
        <v>10.5</v>
      </c>
      <c r="C15" s="67">
        <v>10.5</v>
      </c>
      <c r="D15" s="65"/>
      <c r="E15" s="67">
        <f>G15/12/9.5</f>
        <v>36.81464912280702</v>
      </c>
      <c r="F15" s="67">
        <v>3761.94</v>
      </c>
      <c r="G15" s="67">
        <f>4208.2-11.33</f>
        <v>4196.87</v>
      </c>
    </row>
    <row r="16" spans="1:7" s="11" customFormat="1" ht="42" customHeight="1">
      <c r="A16" s="66" t="s">
        <v>148</v>
      </c>
      <c r="B16" s="67">
        <v>37</v>
      </c>
      <c r="C16" s="67">
        <v>37</v>
      </c>
      <c r="D16" s="65"/>
      <c r="E16" s="67">
        <f>G16/12/32</f>
        <v>20.944427083333334</v>
      </c>
      <c r="F16" s="67">
        <v>6179.22</v>
      </c>
      <c r="G16" s="67">
        <v>8042.66</v>
      </c>
    </row>
    <row r="17" spans="1:7" ht="23.25" customHeight="1">
      <c r="A17" s="68" t="s">
        <v>149</v>
      </c>
      <c r="B17" s="69">
        <f>B13+B14+B15+B16</f>
        <v>211.37</v>
      </c>
      <c r="C17" s="69">
        <f>SUM(C13:C16)</f>
        <v>221.07</v>
      </c>
      <c r="D17" s="70"/>
      <c r="E17" s="67">
        <v>34.49</v>
      </c>
      <c r="F17" s="67">
        <v>53889.73</v>
      </c>
      <c r="G17" s="67">
        <f>SUM(G13:G16)</f>
        <v>55264.36</v>
      </c>
    </row>
    <row r="18" ht="12.75">
      <c r="E18" s="29"/>
    </row>
    <row r="19" spans="6:7" ht="12.75">
      <c r="F19" s="13"/>
      <c r="G19" s="71"/>
    </row>
    <row r="20" spans="3:9" ht="12.75">
      <c r="C20" s="71"/>
      <c r="I20" s="71"/>
    </row>
    <row r="23" ht="12.75">
      <c r="A23" s="64" t="s">
        <v>256</v>
      </c>
    </row>
  </sheetData>
  <sheetProtection/>
  <mergeCells count="20">
    <mergeCell ref="H2:S2"/>
    <mergeCell ref="H3:S5"/>
    <mergeCell ref="A3:G3"/>
    <mergeCell ref="E11:E12"/>
    <mergeCell ref="A6:A7"/>
    <mergeCell ref="A10:G10"/>
    <mergeCell ref="A11:A12"/>
    <mergeCell ref="B11:C11"/>
    <mergeCell ref="A1:G1"/>
    <mergeCell ref="C4:G4"/>
    <mergeCell ref="F5:G5"/>
    <mergeCell ref="B4:B5"/>
    <mergeCell ref="A4:A5"/>
    <mergeCell ref="F6:G6"/>
    <mergeCell ref="F11:G11"/>
    <mergeCell ref="F8:G8"/>
    <mergeCell ref="B6:B7"/>
    <mergeCell ref="F9:G9"/>
    <mergeCell ref="D11:D12"/>
    <mergeCell ref="F7:G7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workbookViewId="0" topLeftCell="A37">
      <selection activeCell="C26" sqref="C26"/>
    </sheetView>
  </sheetViews>
  <sheetFormatPr defaultColWidth="9.140625" defaultRowHeight="12.75"/>
  <cols>
    <col min="1" max="1" width="31.8515625" style="11" customWidth="1"/>
    <col min="2" max="2" width="11.421875" style="11" customWidth="1"/>
    <col min="3" max="3" width="11.28125" style="11" customWidth="1"/>
    <col min="4" max="4" width="12.140625" style="11" customWidth="1"/>
    <col min="5" max="5" width="22.8515625" style="11" customWidth="1"/>
    <col min="6" max="6" width="18.7109375" style="11" customWidth="1"/>
    <col min="7" max="16384" width="9.140625" style="11" customWidth="1"/>
  </cols>
  <sheetData>
    <row r="1" spans="1:5" ht="15" customHeight="1">
      <c r="A1" s="111" t="s">
        <v>11</v>
      </c>
      <c r="B1" s="111"/>
      <c r="C1" s="111"/>
      <c r="D1" s="111"/>
      <c r="E1" s="111"/>
    </row>
    <row r="2" spans="1:5" ht="12.75" customHeight="1">
      <c r="A2" s="31"/>
      <c r="B2" s="31"/>
      <c r="C2" s="31"/>
      <c r="D2" s="31"/>
      <c r="E2" s="31"/>
    </row>
    <row r="3" spans="1:5" ht="17.25" customHeight="1">
      <c r="A3" s="111" t="s">
        <v>117</v>
      </c>
      <c r="B3" s="111"/>
      <c r="C3" s="111"/>
      <c r="D3" s="111"/>
      <c r="E3" s="111"/>
    </row>
    <row r="4" ht="15.75">
      <c r="E4" s="72"/>
    </row>
    <row r="5" spans="1:5" ht="32.25" customHeight="1">
      <c r="A5" s="114" t="s">
        <v>9</v>
      </c>
      <c r="B5" s="115"/>
      <c r="C5" s="115"/>
      <c r="D5" s="116"/>
      <c r="E5" s="112" t="s">
        <v>23</v>
      </c>
    </row>
    <row r="6" spans="1:5" ht="81.75" customHeight="1">
      <c r="A6" s="30" t="s">
        <v>12</v>
      </c>
      <c r="B6" s="30" t="s">
        <v>69</v>
      </c>
      <c r="C6" s="30" t="s">
        <v>10</v>
      </c>
      <c r="D6" s="30" t="s">
        <v>8</v>
      </c>
      <c r="E6" s="113"/>
    </row>
    <row r="7" spans="1:5" ht="18" customHeight="1">
      <c r="A7" s="73" t="s">
        <v>150</v>
      </c>
      <c r="B7" s="57">
        <v>17811.48</v>
      </c>
      <c r="C7" s="57">
        <v>17811.48</v>
      </c>
      <c r="D7" s="60">
        <f>C7/B7*100-100</f>
        <v>0</v>
      </c>
      <c r="E7" s="117" t="s">
        <v>157</v>
      </c>
    </row>
    <row r="8" spans="1:5" ht="21" customHeight="1">
      <c r="A8" s="73" t="s">
        <v>151</v>
      </c>
      <c r="B8" s="57">
        <v>20077.33</v>
      </c>
      <c r="C8" s="57">
        <v>20077.33</v>
      </c>
      <c r="D8" s="60">
        <f aca="true" t="shared" si="0" ref="D8:D14">C8/B8*100-100</f>
        <v>0</v>
      </c>
      <c r="E8" s="118"/>
    </row>
    <row r="9" spans="1:5" ht="15" customHeight="1">
      <c r="A9" s="73" t="s">
        <v>152</v>
      </c>
      <c r="B9" s="57">
        <v>4900.16</v>
      </c>
      <c r="C9" s="57">
        <v>4940.16</v>
      </c>
      <c r="D9" s="60">
        <f t="shared" si="0"/>
        <v>0.8162998759224251</v>
      </c>
      <c r="E9" s="118"/>
    </row>
    <row r="10" spans="1:5" ht="30" customHeight="1">
      <c r="A10" s="73" t="s">
        <v>153</v>
      </c>
      <c r="B10" s="57">
        <v>13639.61</v>
      </c>
      <c r="C10" s="57">
        <v>14366.24</v>
      </c>
      <c r="D10" s="60">
        <f t="shared" si="0"/>
        <v>5.327351735130264</v>
      </c>
      <c r="E10" s="118"/>
    </row>
    <row r="11" spans="1:5" ht="29.25" customHeight="1">
      <c r="A11" s="73" t="s">
        <v>154</v>
      </c>
      <c r="B11" s="57">
        <v>3338.3</v>
      </c>
      <c r="C11" s="57">
        <v>3338.3</v>
      </c>
      <c r="D11" s="60">
        <f t="shared" si="0"/>
        <v>0</v>
      </c>
      <c r="E11" s="118"/>
    </row>
    <row r="12" spans="1:5" ht="30">
      <c r="A12" s="73" t="s">
        <v>155</v>
      </c>
      <c r="B12" s="57">
        <v>11338.44</v>
      </c>
      <c r="C12" s="57">
        <v>11743.8</v>
      </c>
      <c r="D12" s="60">
        <f t="shared" si="0"/>
        <v>3.5750949866119015</v>
      </c>
      <c r="E12" s="118"/>
    </row>
    <row r="13" spans="1:5" ht="15.75">
      <c r="A13" s="53" t="s">
        <v>156</v>
      </c>
      <c r="B13" s="57">
        <v>1930.04</v>
      </c>
      <c r="C13" s="57">
        <v>2051.77</v>
      </c>
      <c r="D13" s="60">
        <f t="shared" si="0"/>
        <v>6.307123168431744</v>
      </c>
      <c r="E13" s="118"/>
    </row>
    <row r="14" spans="1:5" ht="15.75">
      <c r="A14" s="53"/>
      <c r="B14" s="57">
        <f>SUM(B7:B13)</f>
        <v>73035.36</v>
      </c>
      <c r="C14" s="57">
        <f>SUM(C7:C13)</f>
        <v>74329.08</v>
      </c>
      <c r="D14" s="60">
        <f t="shared" si="0"/>
        <v>1.771361159854635</v>
      </c>
      <c r="E14" s="8"/>
    </row>
    <row r="15" ht="47.25">
      <c r="G15" s="11" t="s">
        <v>255</v>
      </c>
    </row>
    <row r="16" spans="1:5" ht="17.25" customHeight="1">
      <c r="A16" s="109" t="s">
        <v>118</v>
      </c>
      <c r="B16" s="109"/>
      <c r="C16" s="109"/>
      <c r="D16" s="109"/>
      <c r="E16" s="109"/>
    </row>
    <row r="17" ht="6.75" customHeight="1">
      <c r="E17" s="72"/>
    </row>
    <row r="18" spans="1:5" s="19" customFormat="1" ht="75">
      <c r="A18" s="74" t="s">
        <v>29</v>
      </c>
      <c r="B18" s="74" t="s">
        <v>69</v>
      </c>
      <c r="C18" s="74" t="s">
        <v>10</v>
      </c>
      <c r="D18" s="74" t="s">
        <v>8</v>
      </c>
      <c r="E18" s="74" t="s">
        <v>14</v>
      </c>
    </row>
    <row r="19" spans="1:5" ht="15.75">
      <c r="A19" s="73" t="s">
        <v>200</v>
      </c>
      <c r="B19" s="75">
        <v>0.9</v>
      </c>
      <c r="C19" s="75">
        <v>0.9</v>
      </c>
      <c r="D19" s="53">
        <v>0</v>
      </c>
      <c r="E19" s="53"/>
    </row>
    <row r="20" spans="1:5" ht="33.75" customHeight="1">
      <c r="A20" s="73" t="s">
        <v>223</v>
      </c>
      <c r="B20" s="75">
        <v>0</v>
      </c>
      <c r="C20" s="75">
        <v>6.71</v>
      </c>
      <c r="D20" s="53">
        <v>0</v>
      </c>
      <c r="E20" s="53" t="s">
        <v>224</v>
      </c>
    </row>
    <row r="21" spans="1:5" ht="15.75">
      <c r="A21" s="73" t="s">
        <v>186</v>
      </c>
      <c r="B21" s="75">
        <v>33</v>
      </c>
      <c r="C21" s="75">
        <v>0</v>
      </c>
      <c r="D21" s="60">
        <f>C21/B21*100-100</f>
        <v>-100</v>
      </c>
      <c r="E21" s="53"/>
    </row>
    <row r="22" spans="1:5" ht="15.75">
      <c r="A22" s="73" t="s">
        <v>187</v>
      </c>
      <c r="B22" s="75">
        <v>13.95</v>
      </c>
      <c r="C22" s="75">
        <v>0</v>
      </c>
      <c r="D22" s="60">
        <f>C22/B22*100-100</f>
        <v>-100</v>
      </c>
      <c r="E22" s="53"/>
    </row>
    <row r="23" spans="1:5" ht="30">
      <c r="A23" s="73" t="s">
        <v>225</v>
      </c>
      <c r="B23" s="75">
        <v>0</v>
      </c>
      <c r="C23" s="75">
        <v>7.98</v>
      </c>
      <c r="D23" s="53">
        <v>0</v>
      </c>
      <c r="E23" s="53" t="s">
        <v>226</v>
      </c>
    </row>
    <row r="24" spans="1:5" ht="15.75">
      <c r="A24" s="73" t="s">
        <v>188</v>
      </c>
      <c r="B24" s="75">
        <v>40.36</v>
      </c>
      <c r="C24" s="75">
        <v>0.56</v>
      </c>
      <c r="D24" s="60">
        <f>C24/B24*100-100</f>
        <v>-98.61248761149653</v>
      </c>
      <c r="E24" s="53" t="s">
        <v>222</v>
      </c>
    </row>
    <row r="25" spans="1:5" ht="30">
      <c r="A25" s="73" t="s">
        <v>256</v>
      </c>
      <c r="B25" s="75">
        <v>27.25</v>
      </c>
      <c r="C25" s="75">
        <v>11.79</v>
      </c>
      <c r="D25" s="60">
        <f>C25/B25*100-100</f>
        <v>-56.73394495412845</v>
      </c>
      <c r="E25" s="53" t="s">
        <v>221</v>
      </c>
    </row>
    <row r="26" spans="1:5" ht="45">
      <c r="A26" s="73" t="s">
        <v>227</v>
      </c>
      <c r="B26" s="75">
        <v>0</v>
      </c>
      <c r="C26" s="75">
        <v>0.02</v>
      </c>
      <c r="D26" s="53">
        <v>0</v>
      </c>
      <c r="E26" s="53"/>
    </row>
    <row r="27" spans="1:5" ht="15.75">
      <c r="A27" s="73" t="s">
        <v>114</v>
      </c>
      <c r="B27" s="75"/>
      <c r="C27" s="75"/>
      <c r="D27" s="53"/>
      <c r="E27" s="53"/>
    </row>
    <row r="28" spans="1:5" ht="30">
      <c r="A28" s="73" t="s">
        <v>115</v>
      </c>
      <c r="B28" s="75"/>
      <c r="C28" s="75"/>
      <c r="D28" s="53"/>
      <c r="E28" s="53"/>
    </row>
    <row r="29" spans="1:5" ht="30">
      <c r="A29" s="73" t="s">
        <v>196</v>
      </c>
      <c r="B29" s="75">
        <v>0</v>
      </c>
      <c r="C29" s="75">
        <v>0</v>
      </c>
      <c r="D29" s="53">
        <v>0</v>
      </c>
      <c r="E29" s="53"/>
    </row>
    <row r="30" spans="1:5" ht="15.75">
      <c r="A30" s="73" t="s">
        <v>197</v>
      </c>
      <c r="B30" s="75">
        <v>0</v>
      </c>
      <c r="C30" s="75">
        <v>0</v>
      </c>
      <c r="D30" s="53">
        <v>0</v>
      </c>
      <c r="E30" s="53"/>
    </row>
    <row r="31" spans="1:5" ht="15.75">
      <c r="A31" s="57" t="s">
        <v>15</v>
      </c>
      <c r="B31" s="75">
        <f>B19+B20+B21+B22+B23+B24+B26+B27+B28+B29+B30+B25</f>
        <v>115.46</v>
      </c>
      <c r="C31" s="75">
        <f>C20+C21+C22+C23+C24+C26+C29+C30+C19+C25</f>
        <v>27.96</v>
      </c>
      <c r="D31" s="60">
        <f>C31/B31*100-100</f>
        <v>-75.78382123679197</v>
      </c>
      <c r="E31" s="74" t="s">
        <v>20</v>
      </c>
    </row>
    <row r="33" spans="1:5" ht="15.75" customHeight="1">
      <c r="A33" s="109" t="s">
        <v>119</v>
      </c>
      <c r="B33" s="109"/>
      <c r="C33" s="109"/>
      <c r="D33" s="109"/>
      <c r="E33" s="109"/>
    </row>
    <row r="34" ht="15.75">
      <c r="E34" s="72"/>
    </row>
    <row r="35" spans="1:5" ht="82.5" customHeight="1">
      <c r="A35" s="74" t="s">
        <v>29</v>
      </c>
      <c r="B35" s="74" t="s">
        <v>69</v>
      </c>
      <c r="C35" s="74" t="s">
        <v>10</v>
      </c>
      <c r="D35" s="74" t="s">
        <v>8</v>
      </c>
      <c r="E35" s="74" t="s">
        <v>14</v>
      </c>
    </row>
    <row r="36" spans="1:5" ht="15.75">
      <c r="A36" s="73" t="s">
        <v>35</v>
      </c>
      <c r="B36" s="57">
        <v>4.77</v>
      </c>
      <c r="C36" s="57">
        <v>0</v>
      </c>
      <c r="D36" s="74">
        <v>0</v>
      </c>
      <c r="E36" s="53"/>
    </row>
    <row r="37" spans="1:5" ht="30">
      <c r="A37" s="73" t="s">
        <v>158</v>
      </c>
      <c r="B37" s="57">
        <v>0.04</v>
      </c>
      <c r="C37" s="57">
        <v>0.45</v>
      </c>
      <c r="D37" s="74">
        <f>C37/B37*100-100</f>
        <v>1025</v>
      </c>
      <c r="E37" s="53" t="s">
        <v>228</v>
      </c>
    </row>
    <row r="38" spans="1:5" ht="15.75">
      <c r="A38" s="73" t="s">
        <v>189</v>
      </c>
      <c r="B38" s="57">
        <v>8.53</v>
      </c>
      <c r="C38" s="57">
        <v>0</v>
      </c>
      <c r="D38" s="74">
        <f aca="true" t="shared" si="1" ref="D38:D43">C38/B38*100-100</f>
        <v>-100</v>
      </c>
      <c r="E38" s="53"/>
    </row>
    <row r="39" spans="1:5" ht="45">
      <c r="A39" s="53" t="s">
        <v>231</v>
      </c>
      <c r="B39" s="76">
        <v>0</v>
      </c>
      <c r="C39" s="76">
        <v>5.92</v>
      </c>
      <c r="D39" s="74">
        <v>0</v>
      </c>
      <c r="E39" s="53" t="s">
        <v>232</v>
      </c>
    </row>
    <row r="40" spans="1:5" ht="45">
      <c r="A40" s="77" t="s">
        <v>214</v>
      </c>
      <c r="B40" s="53">
        <v>9.22</v>
      </c>
      <c r="C40" s="53">
        <v>2.73</v>
      </c>
      <c r="D40" s="78">
        <f t="shared" si="1"/>
        <v>-70.39045553145337</v>
      </c>
      <c r="E40" s="53" t="s">
        <v>215</v>
      </c>
    </row>
    <row r="41" spans="1:5" ht="30">
      <c r="A41" s="75" t="s">
        <v>230</v>
      </c>
      <c r="B41" s="75">
        <v>411.28</v>
      </c>
      <c r="C41" s="75">
        <v>305.05</v>
      </c>
      <c r="D41" s="78">
        <f t="shared" si="1"/>
        <v>-25.82911884847306</v>
      </c>
      <c r="E41" s="53" t="s">
        <v>234</v>
      </c>
    </row>
    <row r="42" spans="1:5" ht="15.75">
      <c r="A42" s="77" t="s">
        <v>213</v>
      </c>
      <c r="B42" s="75">
        <v>34.51</v>
      </c>
      <c r="C42" s="75">
        <v>0</v>
      </c>
      <c r="D42" s="74">
        <f t="shared" si="1"/>
        <v>-100</v>
      </c>
      <c r="E42" s="53"/>
    </row>
    <row r="43" spans="1:5" ht="30">
      <c r="A43" s="77" t="s">
        <v>229</v>
      </c>
      <c r="B43" s="53">
        <v>13.9</v>
      </c>
      <c r="C43" s="75">
        <v>10.09</v>
      </c>
      <c r="D43" s="78">
        <f t="shared" si="1"/>
        <v>-27.410071942446052</v>
      </c>
      <c r="E43" s="53" t="s">
        <v>233</v>
      </c>
    </row>
    <row r="44" spans="1:5" ht="15.75">
      <c r="A44" s="79" t="s">
        <v>114</v>
      </c>
      <c r="B44" s="80"/>
      <c r="C44" s="80"/>
      <c r="D44" s="80"/>
      <c r="E44" s="81"/>
    </row>
    <row r="45" spans="1:5" ht="30">
      <c r="A45" s="73" t="s">
        <v>116</v>
      </c>
      <c r="B45" s="53"/>
      <c r="C45" s="53"/>
      <c r="D45" s="53"/>
      <c r="E45" s="53"/>
    </row>
    <row r="46" spans="1:5" ht="18" customHeight="1">
      <c r="A46" s="57" t="s">
        <v>15</v>
      </c>
      <c r="B46" s="75">
        <f>SUM(B36:B45)</f>
        <v>482.24999999999994</v>
      </c>
      <c r="C46" s="75">
        <f>SUM(C36:C45)</f>
        <v>324.24</v>
      </c>
      <c r="D46" s="60">
        <f>C46/B46*100-100</f>
        <v>-32.76516329704509</v>
      </c>
      <c r="E46" s="53"/>
    </row>
    <row r="47" spans="1:5" ht="15.75">
      <c r="A47" s="82"/>
      <c r="B47" s="83"/>
      <c r="C47" s="83"/>
      <c r="D47" s="83"/>
      <c r="E47" s="83"/>
    </row>
    <row r="48" spans="1:5" ht="50.25" customHeight="1">
      <c r="A48" s="111" t="s">
        <v>133</v>
      </c>
      <c r="B48" s="111"/>
      <c r="C48" s="111"/>
      <c r="D48" s="111"/>
      <c r="E48" s="111"/>
    </row>
    <row r="49" ht="15.75">
      <c r="E49" s="72"/>
    </row>
    <row r="50" spans="1:5" ht="99.75" customHeight="1">
      <c r="A50" s="30" t="s">
        <v>16</v>
      </c>
      <c r="B50" s="30" t="s">
        <v>17</v>
      </c>
      <c r="C50" s="30" t="s">
        <v>18</v>
      </c>
      <c r="D50" s="30" t="s">
        <v>21</v>
      </c>
      <c r="E50" s="30" t="s">
        <v>22</v>
      </c>
    </row>
    <row r="51" spans="1:5" ht="15.75">
      <c r="A51" s="8"/>
      <c r="B51" s="8"/>
      <c r="C51" s="8"/>
      <c r="D51" s="8"/>
      <c r="E51" s="8"/>
    </row>
    <row r="52" spans="1:5" ht="15.75">
      <c r="A52" s="8"/>
      <c r="B52" s="8"/>
      <c r="C52" s="8"/>
      <c r="D52" s="8"/>
      <c r="E52" s="8"/>
    </row>
    <row r="53" spans="1:5" ht="15.75">
      <c r="A53" s="8"/>
      <c r="B53" s="8"/>
      <c r="C53" s="8"/>
      <c r="D53" s="8"/>
      <c r="E53" s="8"/>
    </row>
    <row r="54" spans="1:5" ht="15.75">
      <c r="A54" s="84" t="s">
        <v>19</v>
      </c>
      <c r="B54" s="30" t="s">
        <v>20</v>
      </c>
      <c r="C54" s="30" t="s">
        <v>20</v>
      </c>
      <c r="D54" s="8"/>
      <c r="E54" s="8"/>
    </row>
  </sheetData>
  <sheetProtection/>
  <mergeCells count="8">
    <mergeCell ref="A48:E48"/>
    <mergeCell ref="E5:E6"/>
    <mergeCell ref="A5:D5"/>
    <mergeCell ref="A1:E1"/>
    <mergeCell ref="A3:E3"/>
    <mergeCell ref="A16:E16"/>
    <mergeCell ref="A33:E33"/>
    <mergeCell ref="E7:E13"/>
  </mergeCells>
  <printOptions/>
  <pageMargins left="0.984251968503937" right="0.2755905511811024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24.8515625" style="31" customWidth="1"/>
    <col min="2" max="2" width="37.28125" style="31" customWidth="1"/>
    <col min="3" max="4" width="10.8515625" style="31" customWidth="1"/>
    <col min="5" max="5" width="11.140625" style="31" customWidth="1"/>
    <col min="6" max="6" width="13.57421875" style="31" customWidth="1"/>
    <col min="7" max="7" width="14.28125" style="31" customWidth="1"/>
    <col min="8" max="8" width="17.7109375" style="31" customWidth="1"/>
    <col min="9" max="9" width="16.00390625" style="31" customWidth="1"/>
    <col min="10" max="10" width="30.28125" style="31" customWidth="1"/>
    <col min="11" max="16384" width="9.140625" style="31" customWidth="1"/>
  </cols>
  <sheetData>
    <row r="1" spans="2:10" ht="15.75">
      <c r="B1" s="111" t="s">
        <v>128</v>
      </c>
      <c r="C1" s="111"/>
      <c r="D1" s="111"/>
      <c r="E1" s="111"/>
      <c r="F1" s="111"/>
      <c r="G1" s="111"/>
      <c r="H1" s="111"/>
      <c r="I1" s="111"/>
      <c r="J1" s="111"/>
    </row>
    <row r="3" spans="1:11" ht="51" customHeight="1">
      <c r="A3" s="120" t="s">
        <v>24</v>
      </c>
      <c r="B3" s="120" t="s">
        <v>163</v>
      </c>
      <c r="C3" s="112" t="s">
        <v>74</v>
      </c>
      <c r="D3" s="114" t="s">
        <v>25</v>
      </c>
      <c r="E3" s="115"/>
      <c r="F3" s="115"/>
      <c r="G3" s="116"/>
      <c r="H3" s="112" t="s">
        <v>164</v>
      </c>
      <c r="I3" s="112" t="s">
        <v>77</v>
      </c>
      <c r="J3" s="112" t="s">
        <v>76</v>
      </c>
      <c r="K3" s="36"/>
    </row>
    <row r="4" spans="1:11" ht="37.5" customHeight="1">
      <c r="A4" s="121"/>
      <c r="B4" s="121"/>
      <c r="C4" s="119"/>
      <c r="D4" s="103" t="s">
        <v>165</v>
      </c>
      <c r="E4" s="103"/>
      <c r="F4" s="103" t="s">
        <v>166</v>
      </c>
      <c r="G4" s="103"/>
      <c r="H4" s="119"/>
      <c r="I4" s="119"/>
      <c r="J4" s="119"/>
      <c r="K4" s="36"/>
    </row>
    <row r="5" spans="1:11" ht="45.75" customHeight="1">
      <c r="A5" s="121"/>
      <c r="B5" s="121"/>
      <c r="C5" s="119"/>
      <c r="D5" s="34" t="s">
        <v>73</v>
      </c>
      <c r="E5" s="34" t="s">
        <v>72</v>
      </c>
      <c r="F5" s="30" t="s">
        <v>73</v>
      </c>
      <c r="G5" s="30" t="s">
        <v>72</v>
      </c>
      <c r="H5" s="119"/>
      <c r="I5" s="119"/>
      <c r="J5" s="119"/>
      <c r="K5" s="36"/>
    </row>
    <row r="6" spans="1:11" ht="31.5">
      <c r="A6" s="112" t="s">
        <v>244</v>
      </c>
      <c r="B6" s="45" t="s">
        <v>167</v>
      </c>
      <c r="C6" s="30" t="s">
        <v>168</v>
      </c>
      <c r="D6" s="30">
        <v>225</v>
      </c>
      <c r="E6" s="85">
        <v>225</v>
      </c>
      <c r="F6" s="30"/>
      <c r="G6" s="30"/>
      <c r="H6" s="30"/>
      <c r="I6" s="30" t="s">
        <v>169</v>
      </c>
      <c r="J6" s="30" t="s">
        <v>170</v>
      </c>
      <c r="K6" s="36"/>
    </row>
    <row r="7" spans="1:11" ht="86.25" customHeight="1">
      <c r="A7" s="119"/>
      <c r="B7" s="41" t="s">
        <v>171</v>
      </c>
      <c r="C7" s="35" t="s">
        <v>172</v>
      </c>
      <c r="D7" s="37">
        <v>47469.48</v>
      </c>
      <c r="E7" s="37">
        <v>47469.48</v>
      </c>
      <c r="F7" s="30"/>
      <c r="G7" s="30"/>
      <c r="H7" s="30"/>
      <c r="I7" s="38" t="s">
        <v>173</v>
      </c>
      <c r="J7" s="34" t="s">
        <v>170</v>
      </c>
      <c r="K7" s="36"/>
    </row>
    <row r="8" spans="1:10" ht="31.5">
      <c r="A8" s="113"/>
      <c r="B8" s="41" t="s">
        <v>174</v>
      </c>
      <c r="C8" s="35" t="s">
        <v>175</v>
      </c>
      <c r="D8" s="39">
        <v>1</v>
      </c>
      <c r="E8" s="39">
        <v>1</v>
      </c>
      <c r="F8" s="30"/>
      <c r="G8" s="30"/>
      <c r="H8" s="30"/>
      <c r="I8" s="30" t="s">
        <v>169</v>
      </c>
      <c r="J8" s="34" t="s">
        <v>170</v>
      </c>
    </row>
    <row r="9" spans="1:10" ht="31.5">
      <c r="A9" s="112" t="s">
        <v>245</v>
      </c>
      <c r="B9" s="45" t="s">
        <v>167</v>
      </c>
      <c r="C9" s="30" t="s">
        <v>168</v>
      </c>
      <c r="D9" s="30">
        <v>75</v>
      </c>
      <c r="E9" s="85">
        <v>75</v>
      </c>
      <c r="F9" s="30"/>
      <c r="G9" s="30"/>
      <c r="H9" s="30"/>
      <c r="I9" s="30" t="s">
        <v>169</v>
      </c>
      <c r="J9" s="30" t="s">
        <v>170</v>
      </c>
    </row>
    <row r="10" spans="1:10" ht="110.25" customHeight="1">
      <c r="A10" s="119"/>
      <c r="B10" s="41" t="s">
        <v>171</v>
      </c>
      <c r="C10" s="35" t="s">
        <v>172</v>
      </c>
      <c r="D10" s="37">
        <v>10939.75</v>
      </c>
      <c r="E10" s="37">
        <v>10939.75</v>
      </c>
      <c r="F10" s="30"/>
      <c r="G10" s="30"/>
      <c r="H10" s="30"/>
      <c r="I10" s="38" t="s">
        <v>173</v>
      </c>
      <c r="J10" s="34" t="s">
        <v>170</v>
      </c>
    </row>
    <row r="11" spans="1:10" ht="31.5">
      <c r="A11" s="113"/>
      <c r="B11" s="41" t="s">
        <v>174</v>
      </c>
      <c r="C11" s="35" t="s">
        <v>175</v>
      </c>
      <c r="D11" s="39">
        <v>1</v>
      </c>
      <c r="E11" s="39">
        <v>1</v>
      </c>
      <c r="F11" s="30"/>
      <c r="G11" s="30"/>
      <c r="H11" s="30"/>
      <c r="I11" s="30" t="s">
        <v>169</v>
      </c>
      <c r="J11" s="34" t="s">
        <v>170</v>
      </c>
    </row>
    <row r="12" spans="1:10" ht="31.5">
      <c r="A12" s="112" t="s">
        <v>246</v>
      </c>
      <c r="B12" s="45" t="s">
        <v>167</v>
      </c>
      <c r="C12" s="38" t="s">
        <v>168</v>
      </c>
      <c r="D12" s="40">
        <v>15</v>
      </c>
      <c r="E12" s="88">
        <v>15</v>
      </c>
      <c r="F12" s="30"/>
      <c r="G12" s="30"/>
      <c r="H12" s="38"/>
      <c r="I12" s="30" t="s">
        <v>169</v>
      </c>
      <c r="J12" s="34" t="s">
        <v>170</v>
      </c>
    </row>
    <row r="13" spans="1:10" ht="95.25" customHeight="1">
      <c r="A13" s="122"/>
      <c r="B13" s="41" t="s">
        <v>171</v>
      </c>
      <c r="C13" s="30" t="s">
        <v>172</v>
      </c>
      <c r="D13" s="42">
        <v>4534.3</v>
      </c>
      <c r="E13" s="42">
        <v>4534.3</v>
      </c>
      <c r="F13" s="30"/>
      <c r="G13" s="30"/>
      <c r="H13" s="38"/>
      <c r="I13" s="38" t="s">
        <v>173</v>
      </c>
      <c r="J13" s="34" t="s">
        <v>170</v>
      </c>
    </row>
    <row r="14" spans="1:10" ht="31.5">
      <c r="A14" s="123"/>
      <c r="B14" s="41" t="s">
        <v>176</v>
      </c>
      <c r="C14" s="30" t="s">
        <v>175</v>
      </c>
      <c r="D14" s="39">
        <v>1</v>
      </c>
      <c r="E14" s="39">
        <v>1</v>
      </c>
      <c r="F14" s="30"/>
      <c r="G14" s="30"/>
      <c r="H14" s="30"/>
      <c r="I14" s="30" t="s">
        <v>169</v>
      </c>
      <c r="J14" s="34" t="s">
        <v>170</v>
      </c>
    </row>
    <row r="15" spans="1:10" ht="47.25">
      <c r="A15" s="112" t="s">
        <v>191</v>
      </c>
      <c r="B15" s="45" t="s">
        <v>167</v>
      </c>
      <c r="C15" s="30" t="s">
        <v>203</v>
      </c>
      <c r="D15" s="43">
        <v>7928</v>
      </c>
      <c r="E15" s="89" t="s">
        <v>255</v>
      </c>
      <c r="F15" s="30"/>
      <c r="G15" s="30"/>
      <c r="H15" s="30"/>
      <c r="I15" s="30" t="s">
        <v>169</v>
      </c>
      <c r="J15" s="30"/>
    </row>
    <row r="16" spans="1:10" ht="78.75">
      <c r="A16" s="119"/>
      <c r="B16" s="41" t="s">
        <v>171</v>
      </c>
      <c r="C16" s="30" t="s">
        <v>172</v>
      </c>
      <c r="D16" s="37">
        <v>2378.95</v>
      </c>
      <c r="E16" s="37">
        <v>2378.95</v>
      </c>
      <c r="F16" s="30"/>
      <c r="G16" s="30"/>
      <c r="H16" s="30"/>
      <c r="I16" s="38" t="s">
        <v>173</v>
      </c>
      <c r="J16" s="34" t="s">
        <v>170</v>
      </c>
    </row>
    <row r="17" spans="1:10" ht="31.5">
      <c r="A17" s="113"/>
      <c r="B17" s="41" t="s">
        <v>176</v>
      </c>
      <c r="C17" s="30" t="s">
        <v>175</v>
      </c>
      <c r="D17" s="39">
        <v>1</v>
      </c>
      <c r="E17" s="39">
        <v>1</v>
      </c>
      <c r="F17" s="30"/>
      <c r="G17" s="30"/>
      <c r="H17" s="30"/>
      <c r="I17" s="30" t="s">
        <v>169</v>
      </c>
      <c r="J17" s="30" t="s">
        <v>170</v>
      </c>
    </row>
    <row r="18" spans="1:10" ht="31.5">
      <c r="A18" s="112" t="s">
        <v>184</v>
      </c>
      <c r="B18" s="45" t="s">
        <v>167</v>
      </c>
      <c r="C18" s="30" t="s">
        <v>168</v>
      </c>
      <c r="D18" s="43">
        <v>225</v>
      </c>
      <c r="E18" s="89">
        <v>225</v>
      </c>
      <c r="F18" s="30"/>
      <c r="G18" s="30"/>
      <c r="H18" s="30"/>
      <c r="I18" s="30" t="s">
        <v>169</v>
      </c>
      <c r="J18" s="30"/>
    </row>
    <row r="19" spans="1:10" ht="78.75">
      <c r="A19" s="119"/>
      <c r="B19" s="41" t="s">
        <v>171</v>
      </c>
      <c r="C19" s="30" t="s">
        <v>172</v>
      </c>
      <c r="D19" s="37">
        <v>4007.03</v>
      </c>
      <c r="E19" s="37">
        <v>4007.03</v>
      </c>
      <c r="F19" s="30"/>
      <c r="G19" s="30"/>
      <c r="H19" s="30"/>
      <c r="I19" s="38" t="s">
        <v>173</v>
      </c>
      <c r="J19" s="34" t="s">
        <v>170</v>
      </c>
    </row>
    <row r="20" spans="1:10" ht="31.5">
      <c r="A20" s="113"/>
      <c r="B20" s="41" t="s">
        <v>176</v>
      </c>
      <c r="C20" s="30" t="s">
        <v>175</v>
      </c>
      <c r="D20" s="39">
        <v>1</v>
      </c>
      <c r="E20" s="39">
        <v>1</v>
      </c>
      <c r="F20" s="30"/>
      <c r="G20" s="30"/>
      <c r="H20" s="30"/>
      <c r="I20" s="30" t="s">
        <v>169</v>
      </c>
      <c r="J20" s="30" t="s">
        <v>170</v>
      </c>
    </row>
    <row r="21" spans="1:10" ht="31.5">
      <c r="A21" s="112" t="s">
        <v>182</v>
      </c>
      <c r="B21" s="45" t="s">
        <v>167</v>
      </c>
      <c r="C21" s="30" t="s">
        <v>168</v>
      </c>
      <c r="D21" s="43">
        <v>300</v>
      </c>
      <c r="E21" s="89">
        <v>300</v>
      </c>
      <c r="F21" s="30"/>
      <c r="G21" s="30"/>
      <c r="H21" s="30"/>
      <c r="I21" s="30" t="s">
        <v>169</v>
      </c>
      <c r="J21" s="30"/>
    </row>
    <row r="22" spans="1:10" ht="108" customHeight="1">
      <c r="A22" s="119"/>
      <c r="B22" s="41" t="s">
        <v>171</v>
      </c>
      <c r="C22" s="30" t="s">
        <v>172</v>
      </c>
      <c r="D22" s="37">
        <v>7230.5</v>
      </c>
      <c r="E22" s="37">
        <v>7230.5</v>
      </c>
      <c r="F22" s="30"/>
      <c r="G22" s="30"/>
      <c r="H22" s="30"/>
      <c r="I22" s="38" t="s">
        <v>173</v>
      </c>
      <c r="J22" s="34" t="s">
        <v>170</v>
      </c>
    </row>
    <row r="23" spans="1:10" ht="31.5">
      <c r="A23" s="113"/>
      <c r="B23" s="41" t="s">
        <v>176</v>
      </c>
      <c r="C23" s="30" t="s">
        <v>175</v>
      </c>
      <c r="D23" s="39">
        <v>1</v>
      </c>
      <c r="E23" s="39">
        <v>1</v>
      </c>
      <c r="F23" s="30"/>
      <c r="G23" s="30"/>
      <c r="H23" s="30"/>
      <c r="I23" s="30" t="s">
        <v>169</v>
      </c>
      <c r="J23" s="30" t="s">
        <v>170</v>
      </c>
    </row>
    <row r="24" spans="1:10" ht="31.5">
      <c r="A24" s="112" t="s">
        <v>183</v>
      </c>
      <c r="B24" s="45" t="s">
        <v>167</v>
      </c>
      <c r="C24" s="30" t="s">
        <v>168</v>
      </c>
      <c r="D24" s="43">
        <v>300</v>
      </c>
      <c r="E24" s="89">
        <v>300</v>
      </c>
      <c r="F24" s="30"/>
      <c r="G24" s="30"/>
      <c r="H24" s="30"/>
      <c r="I24" s="30" t="s">
        <v>169</v>
      </c>
      <c r="J24" s="30"/>
    </row>
    <row r="25" spans="1:10" ht="108" customHeight="1">
      <c r="A25" s="119"/>
      <c r="B25" s="41" t="s">
        <v>171</v>
      </c>
      <c r="C25" s="30" t="s">
        <v>172</v>
      </c>
      <c r="D25" s="37">
        <v>15713.9</v>
      </c>
      <c r="E25" s="37">
        <v>15713.9</v>
      </c>
      <c r="F25" s="30"/>
      <c r="G25" s="30"/>
      <c r="H25" s="30"/>
      <c r="I25" s="38" t="s">
        <v>173</v>
      </c>
      <c r="J25" s="34" t="s">
        <v>170</v>
      </c>
    </row>
    <row r="26" spans="1:10" ht="31.5">
      <c r="A26" s="113"/>
      <c r="B26" s="41" t="s">
        <v>176</v>
      </c>
      <c r="C26" s="30" t="s">
        <v>175</v>
      </c>
      <c r="D26" s="39">
        <v>1</v>
      </c>
      <c r="E26" s="39">
        <v>1</v>
      </c>
      <c r="F26" s="30"/>
      <c r="G26" s="30"/>
      <c r="H26" s="30"/>
      <c r="I26" s="30" t="s">
        <v>169</v>
      </c>
      <c r="J26" s="30" t="s">
        <v>170</v>
      </c>
    </row>
    <row r="27" spans="1:10" ht="90" customHeight="1">
      <c r="A27" s="103" t="s">
        <v>192</v>
      </c>
      <c r="B27" s="27" t="s">
        <v>193</v>
      </c>
      <c r="C27" s="30" t="s">
        <v>172</v>
      </c>
      <c r="D27" s="44">
        <v>24.24</v>
      </c>
      <c r="E27" s="44">
        <v>24.24</v>
      </c>
      <c r="F27" s="30"/>
      <c r="G27" s="30"/>
      <c r="H27" s="30"/>
      <c r="I27" s="30"/>
      <c r="J27" s="30"/>
    </row>
    <row r="28" spans="1:10" ht="84.75" customHeight="1">
      <c r="A28" s="103"/>
      <c r="B28" s="27" t="s">
        <v>248</v>
      </c>
      <c r="C28" s="30" t="s">
        <v>172</v>
      </c>
      <c r="D28" s="44">
        <v>1118.55</v>
      </c>
      <c r="E28" s="44">
        <v>1118.55</v>
      </c>
      <c r="F28" s="30"/>
      <c r="G28" s="30"/>
      <c r="H28" s="30"/>
      <c r="I28" s="30"/>
      <c r="J28" s="30"/>
    </row>
    <row r="29" spans="1:10" ht="43.5" customHeight="1">
      <c r="A29" s="103"/>
      <c r="B29" s="27" t="s">
        <v>194</v>
      </c>
      <c r="C29" s="30" t="s">
        <v>172</v>
      </c>
      <c r="D29" s="44">
        <v>14.92</v>
      </c>
      <c r="E29" s="44">
        <v>14.92</v>
      </c>
      <c r="F29" s="30"/>
      <c r="G29" s="30"/>
      <c r="H29" s="30"/>
      <c r="I29" s="30"/>
      <c r="J29" s="30"/>
    </row>
    <row r="30" spans="1:10" ht="43.5" customHeight="1">
      <c r="A30" s="103"/>
      <c r="B30" s="27" t="s">
        <v>247</v>
      </c>
      <c r="C30" s="30" t="s">
        <v>172</v>
      </c>
      <c r="D30" s="44">
        <v>400</v>
      </c>
      <c r="E30" s="44">
        <v>400</v>
      </c>
      <c r="F30" s="30"/>
      <c r="G30" s="30"/>
      <c r="H30" s="30"/>
      <c r="I30" s="30"/>
      <c r="J30" s="30"/>
    </row>
    <row r="31" spans="1:10" ht="51.75" customHeight="1">
      <c r="A31" s="103"/>
      <c r="B31" s="27" t="s">
        <v>195</v>
      </c>
      <c r="C31" s="30" t="s">
        <v>172</v>
      </c>
      <c r="D31" s="44"/>
      <c r="E31" s="44"/>
      <c r="F31" s="30"/>
      <c r="G31" s="30"/>
      <c r="H31" s="30"/>
      <c r="I31" s="30"/>
      <c r="J31" s="30"/>
    </row>
    <row r="32" spans="1:10" ht="15.75">
      <c r="A32" s="114" t="s">
        <v>26</v>
      </c>
      <c r="B32" s="116"/>
      <c r="C32" s="30"/>
      <c r="D32" s="30"/>
      <c r="E32" s="30"/>
      <c r="F32" s="37">
        <f>D31+D29+D27+D25+D22+D19+D13+D10+D7+D16+D30+D28</f>
        <v>93831.62</v>
      </c>
      <c r="G32" s="37">
        <f>E31+E29+E27+E25+E22+E19+E13+E10+E7+E16+E30+E28</f>
        <v>93831.62</v>
      </c>
      <c r="H32" s="30"/>
      <c r="I32" s="30"/>
      <c r="J32" s="30"/>
    </row>
    <row r="38" ht="15.75">
      <c r="G38" s="59"/>
    </row>
  </sheetData>
  <sheetProtection/>
  <mergeCells count="19">
    <mergeCell ref="A27:A31"/>
    <mergeCell ref="A32:B32"/>
    <mergeCell ref="D4:E4"/>
    <mergeCell ref="F4:G4"/>
    <mergeCell ref="A18:A20"/>
    <mergeCell ref="A21:A23"/>
    <mergeCell ref="A6:A8"/>
    <mergeCell ref="A12:A14"/>
    <mergeCell ref="A15:A17"/>
    <mergeCell ref="A9:A11"/>
    <mergeCell ref="A24:A26"/>
    <mergeCell ref="B1:J1"/>
    <mergeCell ref="A3:A5"/>
    <mergeCell ref="B3:B5"/>
    <mergeCell ref="C3:C5"/>
    <mergeCell ref="D3:G3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0" zoomScaleNormal="80" zoomScaleSheetLayoutView="110" workbookViewId="0" topLeftCell="A1">
      <selection activeCell="C12" sqref="C12"/>
    </sheetView>
  </sheetViews>
  <sheetFormatPr defaultColWidth="9.140625" defaultRowHeight="12.75"/>
  <cols>
    <col min="1" max="1" width="50.421875" style="3" customWidth="1"/>
    <col min="2" max="2" width="10.57421875" style="3" customWidth="1"/>
    <col min="3" max="4" width="10.7109375" style="3" customWidth="1"/>
    <col min="5" max="5" width="11.140625" style="3" customWidth="1"/>
    <col min="6" max="6" width="10.57421875" style="3" customWidth="1"/>
    <col min="7" max="7" width="10.8515625" style="3" customWidth="1"/>
    <col min="8" max="16384" width="9.140625" style="3" customWidth="1"/>
  </cols>
  <sheetData>
    <row r="1" spans="1:7" ht="34.5" customHeight="1">
      <c r="A1" s="95" t="s">
        <v>120</v>
      </c>
      <c r="B1" s="95"/>
      <c r="C1" s="95"/>
      <c r="D1" s="95"/>
      <c r="E1" s="95"/>
      <c r="F1" s="95"/>
      <c r="G1" s="95"/>
    </row>
    <row r="2" ht="15.75">
      <c r="E2" s="6"/>
    </row>
    <row r="3" spans="1:7" s="7" customFormat="1" ht="33.75" customHeight="1">
      <c r="A3" s="103" t="s">
        <v>121</v>
      </c>
      <c r="B3" s="103" t="s">
        <v>122</v>
      </c>
      <c r="C3" s="103"/>
      <c r="D3" s="103"/>
      <c r="E3" s="103"/>
      <c r="F3" s="103"/>
      <c r="G3" s="103"/>
    </row>
    <row r="4" spans="1:8" s="7" customFormat="1" ht="15.75">
      <c r="A4" s="103"/>
      <c r="B4" s="124" t="s">
        <v>123</v>
      </c>
      <c r="C4" s="124"/>
      <c r="D4" s="124" t="s">
        <v>124</v>
      </c>
      <c r="E4" s="124"/>
      <c r="F4" s="124" t="s">
        <v>125</v>
      </c>
      <c r="G4" s="124"/>
      <c r="H4" s="1"/>
    </row>
    <row r="5" spans="1:8" s="7" customFormat="1" ht="15.75">
      <c r="A5" s="103"/>
      <c r="B5" s="26">
        <v>2018</v>
      </c>
      <c r="C5" s="4">
        <v>2019</v>
      </c>
      <c r="D5" s="26">
        <v>2018</v>
      </c>
      <c r="E5" s="26">
        <v>2019</v>
      </c>
      <c r="F5" s="26">
        <v>2018</v>
      </c>
      <c r="G5" s="26">
        <v>2019</v>
      </c>
      <c r="H5" s="1"/>
    </row>
    <row r="6" spans="1:8" s="7" customFormat="1" ht="72" customHeight="1">
      <c r="A6" s="27" t="s">
        <v>244</v>
      </c>
      <c r="B6" s="85">
        <v>225</v>
      </c>
      <c r="C6" s="5">
        <v>250</v>
      </c>
      <c r="D6" s="26">
        <v>0</v>
      </c>
      <c r="E6" s="26">
        <v>0</v>
      </c>
      <c r="F6" s="26">
        <v>0</v>
      </c>
      <c r="G6" s="26">
        <v>0</v>
      </c>
      <c r="H6" s="1"/>
    </row>
    <row r="7" spans="1:8" s="7" customFormat="1" ht="68.25" customHeight="1">
      <c r="A7" s="27" t="s">
        <v>245</v>
      </c>
      <c r="B7" s="85">
        <v>75</v>
      </c>
      <c r="C7" s="5">
        <v>75</v>
      </c>
      <c r="D7" s="28">
        <v>0</v>
      </c>
      <c r="E7" s="28">
        <v>0</v>
      </c>
      <c r="F7" s="28">
        <v>0</v>
      </c>
      <c r="G7" s="28">
        <v>0</v>
      </c>
      <c r="H7" s="1"/>
    </row>
    <row r="8" spans="1:8" s="7" customFormat="1" ht="27" customHeight="1">
      <c r="A8" s="27" t="s">
        <v>246</v>
      </c>
      <c r="B8" s="90">
        <v>15</v>
      </c>
      <c r="C8" s="5">
        <v>12</v>
      </c>
      <c r="D8" s="28">
        <v>0</v>
      </c>
      <c r="E8" s="28">
        <v>0</v>
      </c>
      <c r="F8" s="28">
        <v>0</v>
      </c>
      <c r="G8" s="28">
        <v>0</v>
      </c>
      <c r="H8" s="1"/>
    </row>
    <row r="9" spans="1:8" s="7" customFormat="1" ht="31.5">
      <c r="A9" s="27" t="s">
        <v>212</v>
      </c>
      <c r="B9" s="90">
        <v>7928</v>
      </c>
      <c r="C9" s="5">
        <v>13028</v>
      </c>
      <c r="D9" s="28">
        <v>0</v>
      </c>
      <c r="E9" s="28">
        <v>0</v>
      </c>
      <c r="F9" s="28">
        <v>0</v>
      </c>
      <c r="G9" s="28">
        <v>0</v>
      </c>
      <c r="H9" s="1"/>
    </row>
    <row r="10" spans="1:8" s="7" customFormat="1" ht="24" customHeight="1">
      <c r="A10" s="27" t="s">
        <v>184</v>
      </c>
      <c r="B10" s="90">
        <v>225</v>
      </c>
      <c r="C10" s="5">
        <v>250</v>
      </c>
      <c r="D10" s="28">
        <v>0</v>
      </c>
      <c r="E10" s="28">
        <v>0</v>
      </c>
      <c r="F10" s="28">
        <v>0</v>
      </c>
      <c r="G10" s="28">
        <v>0</v>
      </c>
      <c r="H10" s="1"/>
    </row>
    <row r="11" spans="1:8" s="7" customFormat="1" ht="45.75" customHeight="1">
      <c r="A11" s="27" t="s">
        <v>183</v>
      </c>
      <c r="B11" s="90">
        <v>300</v>
      </c>
      <c r="C11" s="5">
        <v>325</v>
      </c>
      <c r="D11" s="28">
        <v>0</v>
      </c>
      <c r="E11" s="28">
        <v>0</v>
      </c>
      <c r="F11" s="28">
        <v>0</v>
      </c>
      <c r="G11" s="28">
        <v>0</v>
      </c>
      <c r="H11" s="1"/>
    </row>
    <row r="12" spans="1:8" s="7" customFormat="1" ht="57" customHeight="1">
      <c r="A12" s="27" t="s">
        <v>182</v>
      </c>
      <c r="B12" s="90">
        <v>300</v>
      </c>
      <c r="C12" s="5">
        <v>325</v>
      </c>
      <c r="D12" s="28">
        <v>0</v>
      </c>
      <c r="E12" s="28">
        <v>0</v>
      </c>
      <c r="F12" s="28">
        <v>0</v>
      </c>
      <c r="G12" s="28">
        <v>0</v>
      </c>
      <c r="H12" s="1"/>
    </row>
    <row r="15" ht="47.25">
      <c r="G15" s="3" t="s">
        <v>255</v>
      </c>
    </row>
    <row r="25" ht="15.75">
      <c r="A25" s="3" t="s">
        <v>256</v>
      </c>
    </row>
  </sheetData>
  <sheetProtection/>
  <mergeCells count="6">
    <mergeCell ref="A1:G1"/>
    <mergeCell ref="B3:G3"/>
    <mergeCell ref="D4:E4"/>
    <mergeCell ref="F4:G4"/>
    <mergeCell ref="A3:A5"/>
    <mergeCell ref="B4:C4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3.00390625" style="0" customWidth="1"/>
    <col min="2" max="2" width="16.28125" style="0" customWidth="1"/>
    <col min="3" max="3" width="38.421875" style="0" customWidth="1"/>
    <col min="4" max="4" width="25.28125" style="0" customWidth="1"/>
    <col min="5" max="5" width="22.7109375" style="0" customWidth="1"/>
  </cols>
  <sheetData>
    <row r="1" spans="1:5" ht="15.75">
      <c r="A1" s="95" t="s">
        <v>129</v>
      </c>
      <c r="B1" s="95"/>
      <c r="C1" s="95"/>
      <c r="D1" s="95"/>
      <c r="E1" s="95"/>
    </row>
    <row r="2" spans="1:5" ht="15.75">
      <c r="A2" s="2"/>
      <c r="B2" s="2"/>
      <c r="C2" s="2"/>
      <c r="D2" s="2"/>
      <c r="E2" s="3"/>
    </row>
    <row r="3" spans="1:5" ht="45.75" customHeight="1">
      <c r="A3" s="4" t="s">
        <v>27</v>
      </c>
      <c r="B3" s="4" t="s">
        <v>70</v>
      </c>
      <c r="C3" s="4" t="s">
        <v>28</v>
      </c>
      <c r="D3" s="4" t="s">
        <v>185</v>
      </c>
      <c r="E3" s="4" t="s">
        <v>68</v>
      </c>
    </row>
    <row r="4" spans="1:5" ht="60" customHeight="1">
      <c r="A4" s="91" t="s">
        <v>258</v>
      </c>
      <c r="B4" s="91" t="s">
        <v>259</v>
      </c>
      <c r="C4" s="91" t="s">
        <v>260</v>
      </c>
      <c r="D4" s="92" t="s">
        <v>261</v>
      </c>
      <c r="E4" s="92" t="s">
        <v>262</v>
      </c>
    </row>
    <row r="5" spans="1:5" ht="45" customHeight="1">
      <c r="A5" s="91" t="s">
        <v>263</v>
      </c>
      <c r="B5" s="93">
        <v>43504</v>
      </c>
      <c r="C5" s="91" t="s">
        <v>264</v>
      </c>
      <c r="D5" s="92" t="s">
        <v>265</v>
      </c>
      <c r="E5" s="92" t="s">
        <v>266</v>
      </c>
    </row>
    <row r="6" spans="1:5" ht="48" customHeight="1">
      <c r="A6" s="94" t="s">
        <v>267</v>
      </c>
      <c r="B6" s="93">
        <v>43524</v>
      </c>
      <c r="C6" s="91" t="s">
        <v>268</v>
      </c>
      <c r="D6" s="92" t="s">
        <v>271</v>
      </c>
      <c r="E6" s="92"/>
    </row>
    <row r="7" spans="1:5" ht="90" customHeight="1">
      <c r="A7" s="94" t="s">
        <v>269</v>
      </c>
      <c r="B7" s="93">
        <v>43651</v>
      </c>
      <c r="C7" s="91" t="s">
        <v>270</v>
      </c>
      <c r="D7" s="92" t="s">
        <v>271</v>
      </c>
      <c r="E7" s="92"/>
    </row>
    <row r="8" spans="1:5" ht="90" customHeight="1">
      <c r="A8" s="94" t="s">
        <v>272</v>
      </c>
      <c r="B8" s="93">
        <v>43718</v>
      </c>
      <c r="C8" s="91" t="s">
        <v>273</v>
      </c>
      <c r="D8" s="92" t="s">
        <v>274</v>
      </c>
      <c r="E8" s="92" t="s">
        <v>275</v>
      </c>
    </row>
    <row r="9" spans="1:5" ht="15.75">
      <c r="A9" s="3"/>
      <c r="B9" s="3"/>
      <c r="C9" s="3"/>
      <c r="D9" s="3"/>
      <c r="E9" s="3"/>
    </row>
    <row r="10" spans="1:5" ht="15.75" customHeight="1">
      <c r="A10" s="95" t="s">
        <v>130</v>
      </c>
      <c r="B10" s="95"/>
      <c r="C10" s="95"/>
      <c r="D10" s="95"/>
      <c r="E10" s="95"/>
    </row>
    <row r="11" spans="1:5" ht="15.75">
      <c r="A11" s="10"/>
      <c r="B11" s="10"/>
      <c r="C11" s="10"/>
      <c r="D11" s="10"/>
      <c r="E11" s="3"/>
    </row>
    <row r="12" spans="1:5" ht="31.5">
      <c r="A12" s="4" t="s">
        <v>126</v>
      </c>
      <c r="B12" s="125" t="s">
        <v>127</v>
      </c>
      <c r="C12" s="126"/>
      <c r="D12" s="4" t="s">
        <v>71</v>
      </c>
      <c r="E12" s="4" t="s">
        <v>68</v>
      </c>
    </row>
    <row r="13" spans="1:5" ht="15.75">
      <c r="A13" s="5">
        <v>0</v>
      </c>
      <c r="B13" s="125" t="s">
        <v>159</v>
      </c>
      <c r="C13" s="126"/>
      <c r="D13" s="5">
        <v>0</v>
      </c>
      <c r="E13" s="4"/>
    </row>
    <row r="17" ht="12.75">
      <c r="G17" t="s">
        <v>255</v>
      </c>
    </row>
    <row r="27" ht="12.75">
      <c r="A27" t="s">
        <v>256</v>
      </c>
    </row>
  </sheetData>
  <sheetProtection/>
  <mergeCells count="4">
    <mergeCell ref="B13:C13"/>
    <mergeCell ref="A10:E10"/>
    <mergeCell ref="B12:C12"/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85" zoomScaleNormal="90" zoomScaleSheetLayoutView="85" workbookViewId="0" topLeftCell="A1">
      <selection activeCell="G15" sqref="G15"/>
    </sheetView>
  </sheetViews>
  <sheetFormatPr defaultColWidth="9.140625" defaultRowHeight="12.75"/>
  <cols>
    <col min="1" max="1" width="30.57421875" style="24" customWidth="1"/>
    <col min="2" max="3" width="8.421875" style="47" customWidth="1"/>
    <col min="4" max="4" width="9.140625" style="24" customWidth="1"/>
    <col min="5" max="5" width="11.7109375" style="24" customWidth="1"/>
    <col min="6" max="6" width="14.421875" style="24" customWidth="1"/>
    <col min="7" max="7" width="12.7109375" style="24" customWidth="1"/>
    <col min="8" max="8" width="13.57421875" style="24" customWidth="1"/>
    <col min="9" max="9" width="10.8515625" style="24" customWidth="1"/>
    <col min="10" max="10" width="9.7109375" style="24" customWidth="1"/>
    <col min="11" max="11" width="10.140625" style="24" bestFit="1" customWidth="1"/>
    <col min="12" max="16384" width="9.140625" style="24" customWidth="1"/>
  </cols>
  <sheetData>
    <row r="1" spans="1:10" s="11" customFormat="1" ht="15.75">
      <c r="A1" s="109" t="s">
        <v>131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11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15.75">
      <c r="A3" s="127" t="s">
        <v>253</v>
      </c>
      <c r="B3" s="127"/>
      <c r="C3" s="127"/>
      <c r="D3" s="127"/>
      <c r="E3" s="127"/>
      <c r="F3" s="127"/>
      <c r="G3" s="127"/>
      <c r="H3" s="127"/>
      <c r="I3" s="127"/>
      <c r="J3" s="17"/>
    </row>
    <row r="4" spans="1:10" s="11" customFormat="1" ht="15.75">
      <c r="A4" s="18"/>
      <c r="B4" s="18"/>
      <c r="C4" s="18"/>
      <c r="D4" s="18"/>
      <c r="E4" s="18"/>
      <c r="F4" s="18"/>
      <c r="G4" s="18"/>
      <c r="H4" s="18"/>
      <c r="I4" s="18"/>
      <c r="J4" s="17"/>
    </row>
    <row r="5" spans="1:10" s="19" customFormat="1" ht="76.5">
      <c r="A5" s="14" t="s">
        <v>31</v>
      </c>
      <c r="B5" s="14" t="s">
        <v>30</v>
      </c>
      <c r="C5" s="14" t="s">
        <v>161</v>
      </c>
      <c r="D5" s="14" t="s">
        <v>80</v>
      </c>
      <c r="E5" s="14" t="s">
        <v>249</v>
      </c>
      <c r="F5" s="14" t="s">
        <v>67</v>
      </c>
      <c r="G5" s="14" t="s">
        <v>78</v>
      </c>
      <c r="H5" s="14" t="s">
        <v>65</v>
      </c>
      <c r="I5" s="14" t="s">
        <v>79</v>
      </c>
      <c r="J5" s="17"/>
    </row>
    <row r="6" spans="1:10" s="19" customFormat="1" ht="15.75">
      <c r="A6" s="14">
        <v>1</v>
      </c>
      <c r="B6" s="14">
        <v>2</v>
      </c>
      <c r="C6" s="14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 t="s">
        <v>160</v>
      </c>
      <c r="J6" s="17"/>
    </row>
    <row r="7" spans="1:10" s="19" customFormat="1" ht="15.75">
      <c r="A7" s="8" t="s">
        <v>32</v>
      </c>
      <c r="B7" s="9" t="s">
        <v>44</v>
      </c>
      <c r="C7" s="30">
        <v>111</v>
      </c>
      <c r="D7" s="9" t="s">
        <v>204</v>
      </c>
      <c r="E7" s="15">
        <v>60137.36</v>
      </c>
      <c r="F7" s="15">
        <v>61756.22</v>
      </c>
      <c r="G7" s="15">
        <v>61756.22</v>
      </c>
      <c r="H7" s="15">
        <v>61756.22</v>
      </c>
      <c r="I7" s="16">
        <f>H7/F7*100</f>
        <v>100</v>
      </c>
      <c r="J7" s="17"/>
    </row>
    <row r="8" spans="1:10" ht="15.75">
      <c r="A8" s="8" t="s">
        <v>33</v>
      </c>
      <c r="B8" s="9" t="s">
        <v>45</v>
      </c>
      <c r="C8" s="30">
        <v>112</v>
      </c>
      <c r="D8" s="9"/>
      <c r="E8" s="15">
        <v>135</v>
      </c>
      <c r="F8" s="15">
        <v>155</v>
      </c>
      <c r="G8" s="15">
        <v>155</v>
      </c>
      <c r="H8" s="15">
        <v>155</v>
      </c>
      <c r="I8" s="16">
        <f aca="true" t="shared" si="0" ref="I8:I32">H8/F8*100</f>
        <v>100</v>
      </c>
      <c r="J8" s="11"/>
    </row>
    <row r="9" spans="1:10" ht="15.75">
      <c r="A9" s="8" t="s">
        <v>33</v>
      </c>
      <c r="B9" s="9" t="s">
        <v>45</v>
      </c>
      <c r="C9" s="30">
        <v>112</v>
      </c>
      <c r="D9" s="9" t="s">
        <v>181</v>
      </c>
      <c r="E9" s="15"/>
      <c r="F9" s="15">
        <v>24.24</v>
      </c>
      <c r="G9" s="15">
        <v>24.24</v>
      </c>
      <c r="H9" s="15">
        <v>24.24</v>
      </c>
      <c r="I9" s="16">
        <f t="shared" si="0"/>
        <v>100</v>
      </c>
      <c r="J9" s="11"/>
    </row>
    <row r="10" spans="1:9" ht="31.5">
      <c r="A10" s="8" t="s">
        <v>34</v>
      </c>
      <c r="B10" s="9" t="s">
        <v>46</v>
      </c>
      <c r="C10" s="30">
        <v>119</v>
      </c>
      <c r="D10" s="9" t="s">
        <v>205</v>
      </c>
      <c r="E10" s="15">
        <v>18161.48</v>
      </c>
      <c r="F10" s="15">
        <v>18499.38</v>
      </c>
      <c r="G10" s="15">
        <v>18499.38</v>
      </c>
      <c r="H10" s="15">
        <v>18499.38</v>
      </c>
      <c r="I10" s="16">
        <f t="shared" si="0"/>
        <v>100</v>
      </c>
    </row>
    <row r="11" spans="1:9" ht="15.75">
      <c r="A11" s="8" t="s">
        <v>35</v>
      </c>
      <c r="B11" s="9" t="s">
        <v>47</v>
      </c>
      <c r="C11" s="30">
        <v>242</v>
      </c>
      <c r="D11" s="9" t="s">
        <v>179</v>
      </c>
      <c r="E11" s="15">
        <v>64.55</v>
      </c>
      <c r="F11" s="15">
        <v>138.35</v>
      </c>
      <c r="G11" s="15">
        <v>138.35</v>
      </c>
      <c r="H11" s="15">
        <v>138.35</v>
      </c>
      <c r="I11" s="16">
        <f t="shared" si="0"/>
        <v>100</v>
      </c>
    </row>
    <row r="12" spans="1:9" ht="15.75">
      <c r="A12" s="8" t="s">
        <v>35</v>
      </c>
      <c r="B12" s="9" t="s">
        <v>47</v>
      </c>
      <c r="C12" s="30">
        <v>244</v>
      </c>
      <c r="D12" s="9" t="s">
        <v>179</v>
      </c>
      <c r="E12" s="15">
        <v>3.21</v>
      </c>
      <c r="F12" s="15">
        <v>3.21</v>
      </c>
      <c r="G12" s="15">
        <v>3.21</v>
      </c>
      <c r="H12" s="15">
        <v>3.21</v>
      </c>
      <c r="I12" s="16">
        <f t="shared" si="0"/>
        <v>100</v>
      </c>
    </row>
    <row r="13" spans="1:9" ht="15.75">
      <c r="A13" s="8" t="s">
        <v>36</v>
      </c>
      <c r="B13" s="9" t="s">
        <v>48</v>
      </c>
      <c r="C13" s="30">
        <v>244</v>
      </c>
      <c r="D13" s="9" t="s">
        <v>178</v>
      </c>
      <c r="E13" s="15"/>
      <c r="F13" s="15"/>
      <c r="G13" s="15"/>
      <c r="H13" s="15"/>
      <c r="I13" s="16"/>
    </row>
    <row r="14" spans="1:9" ht="15.75">
      <c r="A14" s="8" t="s">
        <v>37</v>
      </c>
      <c r="B14" s="9" t="s">
        <v>49</v>
      </c>
      <c r="C14" s="30">
        <v>244</v>
      </c>
      <c r="D14" s="9" t="s">
        <v>206</v>
      </c>
      <c r="E14" s="15">
        <v>3000</v>
      </c>
      <c r="F14" s="15">
        <v>3000</v>
      </c>
      <c r="G14" s="15">
        <v>3000</v>
      </c>
      <c r="H14" s="15">
        <v>3000</v>
      </c>
      <c r="I14" s="16">
        <f t="shared" si="0"/>
        <v>100</v>
      </c>
    </row>
    <row r="15" spans="1:9" ht="31.5">
      <c r="A15" s="8" t="s">
        <v>207</v>
      </c>
      <c r="B15" s="9" t="s">
        <v>81</v>
      </c>
      <c r="C15" s="30">
        <v>243</v>
      </c>
      <c r="D15" s="9" t="s">
        <v>208</v>
      </c>
      <c r="E15" s="15">
        <v>400</v>
      </c>
      <c r="F15" s="15">
        <v>400</v>
      </c>
      <c r="G15" s="15"/>
      <c r="H15" s="15">
        <f>400-0.045</f>
        <v>399.955</v>
      </c>
      <c r="I15" s="16">
        <f t="shared" si="0"/>
        <v>99.98875</v>
      </c>
    </row>
    <row r="16" spans="1:9" ht="31.5">
      <c r="A16" s="8" t="s">
        <v>38</v>
      </c>
      <c r="B16" s="9" t="s">
        <v>81</v>
      </c>
      <c r="C16" s="30">
        <v>242</v>
      </c>
      <c r="D16" s="9" t="s">
        <v>54</v>
      </c>
      <c r="E16" s="15">
        <v>20.52</v>
      </c>
      <c r="F16" s="15">
        <v>10</v>
      </c>
      <c r="G16" s="15">
        <v>10</v>
      </c>
      <c r="H16" s="15">
        <v>10</v>
      </c>
      <c r="I16" s="16">
        <f t="shared" si="0"/>
        <v>100</v>
      </c>
    </row>
    <row r="17" spans="1:9" ht="15.75">
      <c r="A17" s="8" t="s">
        <v>250</v>
      </c>
      <c r="B17" s="9" t="s">
        <v>81</v>
      </c>
      <c r="C17" s="30">
        <v>244</v>
      </c>
      <c r="D17" s="9" t="s">
        <v>251</v>
      </c>
      <c r="E17" s="15">
        <v>900</v>
      </c>
      <c r="F17" s="15">
        <v>876.13</v>
      </c>
      <c r="G17" s="15">
        <v>876.13</v>
      </c>
      <c r="H17" s="15">
        <f>876.13-0.007</f>
        <v>876.123</v>
      </c>
      <c r="I17" s="16">
        <f>H17/F17*100</f>
        <v>99.99920103181036</v>
      </c>
    </row>
    <row r="18" spans="1:9" ht="31.5">
      <c r="A18" s="8" t="s">
        <v>38</v>
      </c>
      <c r="B18" s="9" t="s">
        <v>81</v>
      </c>
      <c r="C18" s="30">
        <v>244</v>
      </c>
      <c r="D18" s="9" t="s">
        <v>54</v>
      </c>
      <c r="E18" s="15">
        <v>656.59</v>
      </c>
      <c r="F18" s="15">
        <v>856.29</v>
      </c>
      <c r="G18" s="15">
        <v>856.29</v>
      </c>
      <c r="H18" s="15">
        <f>856.29-0.00013</f>
        <v>856.28987</v>
      </c>
      <c r="I18" s="16">
        <f t="shared" si="0"/>
        <v>99.99998481822747</v>
      </c>
    </row>
    <row r="19" spans="1:9" ht="15.75">
      <c r="A19" s="8" t="s">
        <v>39</v>
      </c>
      <c r="B19" s="9" t="s">
        <v>50</v>
      </c>
      <c r="C19" s="30">
        <v>242</v>
      </c>
      <c r="D19" s="9"/>
      <c r="E19" s="15">
        <v>38.63</v>
      </c>
      <c r="F19" s="15">
        <v>98.03</v>
      </c>
      <c r="G19" s="15">
        <v>98.03</v>
      </c>
      <c r="H19" s="15">
        <f>98.03-0.006</f>
        <v>98.024</v>
      </c>
      <c r="I19" s="16">
        <f t="shared" si="0"/>
        <v>99.99387942466592</v>
      </c>
    </row>
    <row r="20" spans="1:9" ht="15.75">
      <c r="A20" s="8" t="s">
        <v>39</v>
      </c>
      <c r="B20" s="9" t="s">
        <v>50</v>
      </c>
      <c r="C20" s="30">
        <v>243</v>
      </c>
      <c r="D20" s="9"/>
      <c r="E20" s="15"/>
      <c r="F20" s="15"/>
      <c r="G20" s="15"/>
      <c r="H20" s="15"/>
      <c r="I20" s="16"/>
    </row>
    <row r="21" spans="1:9" ht="15.75">
      <c r="A21" s="8" t="s">
        <v>39</v>
      </c>
      <c r="B21" s="9" t="s">
        <v>50</v>
      </c>
      <c r="C21" s="30">
        <v>244</v>
      </c>
      <c r="D21" s="9"/>
      <c r="E21" s="15">
        <v>587.09</v>
      </c>
      <c r="F21" s="15">
        <v>1289</v>
      </c>
      <c r="G21" s="15">
        <v>1289</v>
      </c>
      <c r="H21" s="15">
        <v>1289</v>
      </c>
      <c r="I21" s="16">
        <f t="shared" si="0"/>
        <v>100</v>
      </c>
    </row>
    <row r="22" spans="1:9" ht="31.5">
      <c r="A22" s="8" t="s">
        <v>42</v>
      </c>
      <c r="B22" s="9" t="s">
        <v>53</v>
      </c>
      <c r="C22" s="30">
        <v>242</v>
      </c>
      <c r="D22" s="9" t="s">
        <v>162</v>
      </c>
      <c r="E22" s="15"/>
      <c r="F22" s="15">
        <v>227.43</v>
      </c>
      <c r="G22" s="15">
        <v>227.43</v>
      </c>
      <c r="H22" s="15">
        <f>227.43-0.002</f>
        <v>227.428</v>
      </c>
      <c r="I22" s="16">
        <f>H22/F22*100</f>
        <v>99.99912060853889</v>
      </c>
    </row>
    <row r="23" spans="1:9" ht="31.5">
      <c r="A23" s="8" t="s">
        <v>42</v>
      </c>
      <c r="B23" s="9" t="s">
        <v>53</v>
      </c>
      <c r="C23" s="30">
        <v>244</v>
      </c>
      <c r="D23" s="9" t="s">
        <v>162</v>
      </c>
      <c r="E23" s="15"/>
      <c r="F23" s="15">
        <v>38.5</v>
      </c>
      <c r="G23" s="15">
        <v>38.5</v>
      </c>
      <c r="H23" s="15">
        <f>38.5-0.0064</f>
        <v>38.4936</v>
      </c>
      <c r="I23" s="16">
        <f t="shared" si="0"/>
        <v>99.98337662337663</v>
      </c>
    </row>
    <row r="24" spans="1:9" ht="47.25">
      <c r="A24" s="8" t="s">
        <v>83</v>
      </c>
      <c r="B24" s="9" t="s">
        <v>82</v>
      </c>
      <c r="C24" s="30">
        <v>244</v>
      </c>
      <c r="D24" s="9" t="s">
        <v>56</v>
      </c>
      <c r="E24" s="15">
        <v>35</v>
      </c>
      <c r="F24" s="15">
        <v>35</v>
      </c>
      <c r="G24" s="15">
        <v>35</v>
      </c>
      <c r="H24" s="15">
        <v>35</v>
      </c>
      <c r="I24" s="16">
        <f t="shared" si="0"/>
        <v>100</v>
      </c>
    </row>
    <row r="25" spans="1:9" ht="15.75">
      <c r="A25" s="8" t="s">
        <v>256</v>
      </c>
      <c r="B25" s="9" t="s">
        <v>82</v>
      </c>
      <c r="C25" s="30">
        <v>244</v>
      </c>
      <c r="D25" s="9" t="s">
        <v>57</v>
      </c>
      <c r="E25" s="15">
        <v>3500</v>
      </c>
      <c r="F25" s="15">
        <v>4007.03</v>
      </c>
      <c r="G25" s="15">
        <v>4007.03</v>
      </c>
      <c r="H25" s="15">
        <v>4007.03</v>
      </c>
      <c r="I25" s="16">
        <f t="shared" si="0"/>
        <v>100</v>
      </c>
    </row>
    <row r="26" spans="1:9" ht="31.5">
      <c r="A26" s="8" t="s">
        <v>43</v>
      </c>
      <c r="B26" s="9" t="s">
        <v>82</v>
      </c>
      <c r="C26" s="30">
        <v>242</v>
      </c>
      <c r="D26" s="9" t="s">
        <v>58</v>
      </c>
      <c r="E26" s="15"/>
      <c r="F26" s="15"/>
      <c r="G26" s="15"/>
      <c r="H26" s="15"/>
      <c r="I26" s="16"/>
    </row>
    <row r="27" spans="1:9" ht="31.5">
      <c r="A27" s="8" t="s">
        <v>43</v>
      </c>
      <c r="B27" s="9" t="s">
        <v>82</v>
      </c>
      <c r="C27" s="30">
        <v>244</v>
      </c>
      <c r="D27" s="9" t="s">
        <v>58</v>
      </c>
      <c r="E27" s="15">
        <v>681.52</v>
      </c>
      <c r="F27" s="15">
        <f>1234.34+50</f>
        <v>1284.34</v>
      </c>
      <c r="G27" s="15">
        <f>1234.34+50</f>
        <v>1284.34</v>
      </c>
      <c r="H27" s="15">
        <f>1234.34+50-0.003</f>
        <v>1284.337</v>
      </c>
      <c r="I27" s="16">
        <f t="shared" si="0"/>
        <v>99.99976641699239</v>
      </c>
    </row>
    <row r="28" spans="1:9" ht="31.5">
      <c r="A28" s="8" t="s">
        <v>40</v>
      </c>
      <c r="B28" s="9" t="s">
        <v>51</v>
      </c>
      <c r="C28" s="30">
        <v>321</v>
      </c>
      <c r="D28" s="9"/>
      <c r="E28" s="15">
        <v>3.37</v>
      </c>
      <c r="F28" s="15">
        <v>14.92</v>
      </c>
      <c r="G28" s="15">
        <v>14.92</v>
      </c>
      <c r="H28" s="15">
        <v>14.92</v>
      </c>
      <c r="I28" s="16">
        <f t="shared" si="0"/>
        <v>100</v>
      </c>
    </row>
    <row r="29" spans="1:9" ht="31.5" hidden="1">
      <c r="A29" s="8" t="s">
        <v>209</v>
      </c>
      <c r="B29" s="9" t="s">
        <v>52</v>
      </c>
      <c r="C29" s="30">
        <v>831</v>
      </c>
      <c r="D29" s="9" t="s">
        <v>210</v>
      </c>
      <c r="E29" s="15"/>
      <c r="F29" s="15"/>
      <c r="G29" s="15"/>
      <c r="H29" s="15"/>
      <c r="I29" s="16" t="e">
        <f t="shared" si="0"/>
        <v>#DIV/0!</v>
      </c>
    </row>
    <row r="30" spans="1:9" ht="31.5">
      <c r="A30" s="8" t="s">
        <v>41</v>
      </c>
      <c r="B30" s="9" t="s">
        <v>52</v>
      </c>
      <c r="C30" s="30">
        <v>851</v>
      </c>
      <c r="D30" s="9" t="s">
        <v>180</v>
      </c>
      <c r="E30" s="15">
        <v>380.59</v>
      </c>
      <c r="F30" s="15">
        <v>1102.55</v>
      </c>
      <c r="G30" s="15">
        <v>1102.55</v>
      </c>
      <c r="H30" s="15">
        <v>1102.55</v>
      </c>
      <c r="I30" s="16">
        <f t="shared" si="0"/>
        <v>100</v>
      </c>
    </row>
    <row r="31" spans="1:9" ht="31.5">
      <c r="A31" s="8" t="s">
        <v>41</v>
      </c>
      <c r="B31" s="9" t="s">
        <v>52</v>
      </c>
      <c r="C31" s="30">
        <v>852</v>
      </c>
      <c r="D31" s="9" t="s">
        <v>55</v>
      </c>
      <c r="E31" s="15">
        <v>19.31</v>
      </c>
      <c r="F31" s="15">
        <v>16</v>
      </c>
      <c r="G31" s="15">
        <v>16</v>
      </c>
      <c r="H31" s="15">
        <v>16</v>
      </c>
      <c r="I31" s="16">
        <f t="shared" si="0"/>
        <v>100</v>
      </c>
    </row>
    <row r="32" spans="1:9" ht="15.75" hidden="1">
      <c r="A32" s="8" t="s">
        <v>211</v>
      </c>
      <c r="B32" s="9" t="s">
        <v>52</v>
      </c>
      <c r="C32" s="30">
        <v>853</v>
      </c>
      <c r="D32" s="9"/>
      <c r="E32" s="15"/>
      <c r="F32" s="15"/>
      <c r="G32" s="15"/>
      <c r="H32" s="15"/>
      <c r="I32" s="16" t="e">
        <f t="shared" si="0"/>
        <v>#DIV/0!</v>
      </c>
    </row>
    <row r="33" spans="1:11" ht="15.75">
      <c r="A33" s="20" t="s">
        <v>26</v>
      </c>
      <c r="B33" s="46"/>
      <c r="C33" s="46"/>
      <c r="D33" s="21"/>
      <c r="E33" s="22">
        <f>SUM(E7:E32)</f>
        <v>88724.22</v>
      </c>
      <c r="F33" s="22">
        <f>SUM(F7:F32)</f>
        <v>93831.62</v>
      </c>
      <c r="G33" s="22">
        <f>SUM(G7:G32)</f>
        <v>93431.62</v>
      </c>
      <c r="H33" s="22">
        <f>SUM(H7:H32)</f>
        <v>93831.55047000002</v>
      </c>
      <c r="I33" s="23">
        <f>H33/F33*100</f>
        <v>99.99992589917986</v>
      </c>
      <c r="K33" s="58"/>
    </row>
    <row r="34" ht="15.75">
      <c r="H34" s="58"/>
    </row>
    <row r="35" spans="1:9" ht="15.75">
      <c r="A35" s="127" t="s">
        <v>252</v>
      </c>
      <c r="B35" s="127"/>
      <c r="C35" s="127"/>
      <c r="D35" s="127"/>
      <c r="E35" s="127"/>
      <c r="F35" s="127"/>
      <c r="G35" s="127"/>
      <c r="H35" s="127"/>
      <c r="I35" s="127"/>
    </row>
    <row r="36" spans="1:9" ht="15.7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76.5">
      <c r="A37" s="14" t="s">
        <v>31</v>
      </c>
      <c r="B37" s="14" t="s">
        <v>30</v>
      </c>
      <c r="C37" s="14" t="s">
        <v>161</v>
      </c>
      <c r="D37" s="14" t="s">
        <v>80</v>
      </c>
      <c r="E37" s="14" t="s">
        <v>66</v>
      </c>
      <c r="F37" s="14" t="s">
        <v>67</v>
      </c>
      <c r="G37" s="14" t="s">
        <v>78</v>
      </c>
      <c r="H37" s="14" t="s">
        <v>65</v>
      </c>
      <c r="I37" s="14" t="s">
        <v>79</v>
      </c>
    </row>
    <row r="38" spans="1:9" ht="15.75">
      <c r="A38" s="14">
        <v>1</v>
      </c>
      <c r="B38" s="14">
        <v>2</v>
      </c>
      <c r="C38" s="14"/>
      <c r="D38" s="14">
        <v>3</v>
      </c>
      <c r="E38" s="14">
        <v>4</v>
      </c>
      <c r="F38" s="14">
        <v>5</v>
      </c>
      <c r="G38" s="14">
        <v>6</v>
      </c>
      <c r="H38" s="14">
        <v>7</v>
      </c>
      <c r="I38" s="14" t="s">
        <v>160</v>
      </c>
    </row>
    <row r="39" spans="1:9" ht="31.5">
      <c r="A39" s="8" t="s">
        <v>43</v>
      </c>
      <c r="B39" s="9" t="s">
        <v>82</v>
      </c>
      <c r="C39" s="30">
        <v>244</v>
      </c>
      <c r="D39" s="9" t="s">
        <v>58</v>
      </c>
      <c r="E39" s="15"/>
      <c r="F39" s="15">
        <v>405</v>
      </c>
      <c r="G39" s="15">
        <v>405</v>
      </c>
      <c r="H39" s="15">
        <v>405</v>
      </c>
      <c r="I39" s="16">
        <f>H39/F39*100</f>
        <v>100</v>
      </c>
    </row>
    <row r="40" spans="1:9" ht="15.75">
      <c r="A40" s="20" t="s">
        <v>26</v>
      </c>
      <c r="B40" s="46"/>
      <c r="C40" s="46"/>
      <c r="D40" s="21"/>
      <c r="E40" s="22">
        <f>SUM(E39:E39)</f>
        <v>0</v>
      </c>
      <c r="F40" s="22">
        <f>SUM(F39:F39)</f>
        <v>405</v>
      </c>
      <c r="G40" s="22">
        <f>SUM(G39:G39)</f>
        <v>405</v>
      </c>
      <c r="H40" s="22">
        <f>SUM(H39:H39)</f>
        <v>405</v>
      </c>
      <c r="I40" s="23">
        <f>H40/F40*100</f>
        <v>100</v>
      </c>
    </row>
    <row r="42" ht="15.75">
      <c r="H42" s="58"/>
    </row>
    <row r="43" ht="15.75">
      <c r="H43" s="58"/>
    </row>
    <row r="45" ht="15.75">
      <c r="H45" s="58"/>
    </row>
  </sheetData>
  <sheetProtection/>
  <mergeCells count="3">
    <mergeCell ref="A3:I3"/>
    <mergeCell ref="A1:J1"/>
    <mergeCell ref="A35:I35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SheetLayoutView="100" workbookViewId="0" topLeftCell="A7">
      <selection activeCell="A28" sqref="A28"/>
    </sheetView>
  </sheetViews>
  <sheetFormatPr defaultColWidth="9.140625" defaultRowHeight="12.75"/>
  <cols>
    <col min="1" max="1" width="40.7109375" style="49" customWidth="1"/>
    <col min="2" max="3" width="11.140625" style="49" customWidth="1"/>
    <col min="4" max="5" width="10.57421875" style="49" customWidth="1"/>
    <col min="6" max="6" width="13.00390625" style="49" customWidth="1"/>
    <col min="7" max="7" width="12.7109375" style="49" customWidth="1"/>
    <col min="8" max="16384" width="9.140625" style="49" customWidth="1"/>
  </cols>
  <sheetData>
    <row r="1" spans="1:7" ht="15">
      <c r="A1" s="133" t="s">
        <v>134</v>
      </c>
      <c r="B1" s="133"/>
      <c r="C1" s="133"/>
      <c r="D1" s="133"/>
      <c r="E1" s="133"/>
      <c r="F1" s="133"/>
      <c r="G1" s="133"/>
    </row>
    <row r="2" spans="6:7" ht="15">
      <c r="F2" s="136"/>
      <c r="G2" s="136"/>
    </row>
    <row r="3" spans="1:7" ht="54" customHeight="1">
      <c r="A3" s="128" t="s">
        <v>13</v>
      </c>
      <c r="B3" s="134" t="s">
        <v>59</v>
      </c>
      <c r="C3" s="135"/>
      <c r="D3" s="128" t="s">
        <v>75</v>
      </c>
      <c r="E3" s="128" t="s">
        <v>90</v>
      </c>
      <c r="F3" s="128" t="s">
        <v>91</v>
      </c>
      <c r="G3" s="128" t="s">
        <v>92</v>
      </c>
    </row>
    <row r="4" spans="1:7" ht="54" customHeight="1">
      <c r="A4" s="129"/>
      <c r="B4" s="25" t="s">
        <v>2</v>
      </c>
      <c r="C4" s="25" t="s">
        <v>3</v>
      </c>
      <c r="D4" s="129"/>
      <c r="E4" s="129"/>
      <c r="F4" s="129"/>
      <c r="G4" s="129"/>
    </row>
    <row r="5" spans="1:7" ht="15">
      <c r="A5" s="137" t="s">
        <v>217</v>
      </c>
      <c r="B5" s="138"/>
      <c r="C5" s="138"/>
      <c r="D5" s="138"/>
      <c r="E5" s="138"/>
      <c r="F5" s="138"/>
      <c r="G5" s="139"/>
    </row>
    <row r="6" spans="1:7" ht="45">
      <c r="A6" s="12" t="s">
        <v>60</v>
      </c>
      <c r="B6" s="32" t="s">
        <v>216</v>
      </c>
      <c r="C6" s="32" t="s">
        <v>235</v>
      </c>
      <c r="D6" s="33">
        <v>3604.8</v>
      </c>
      <c r="E6" s="55">
        <v>2</v>
      </c>
      <c r="F6" s="33"/>
      <c r="G6" s="33">
        <v>1658.45</v>
      </c>
    </row>
    <row r="7" spans="1:7" ht="45">
      <c r="A7" s="12" t="s">
        <v>61</v>
      </c>
      <c r="B7" s="32"/>
      <c r="C7" s="32"/>
      <c r="D7" s="33"/>
      <c r="E7" s="55"/>
      <c r="F7" s="33"/>
      <c r="G7" s="33"/>
    </row>
    <row r="8" spans="1:7" ht="60">
      <c r="A8" s="12" t="s">
        <v>62</v>
      </c>
      <c r="B8" s="32"/>
      <c r="C8" s="32"/>
      <c r="D8" s="33"/>
      <c r="E8" s="55"/>
      <c r="F8" s="33"/>
      <c r="G8" s="33"/>
    </row>
    <row r="9" spans="1:7" ht="30">
      <c r="A9" s="32" t="s">
        <v>26</v>
      </c>
      <c r="B9" s="32" t="s">
        <v>216</v>
      </c>
      <c r="C9" s="32" t="str">
        <f>C6</f>
        <v>37888,80 (15439,84)</v>
      </c>
      <c r="D9" s="33">
        <f>D6+D7+D8</f>
        <v>3604.8</v>
      </c>
      <c r="E9" s="55">
        <f>E6+E7+E8</f>
        <v>2</v>
      </c>
      <c r="F9" s="33">
        <f>F6+F7+F8</f>
        <v>0</v>
      </c>
      <c r="G9" s="33">
        <f>G6</f>
        <v>1658.45</v>
      </c>
    </row>
    <row r="10" spans="1:7" ht="15">
      <c r="A10" s="137" t="s">
        <v>218</v>
      </c>
      <c r="B10" s="138"/>
      <c r="C10" s="138"/>
      <c r="D10" s="138"/>
      <c r="E10" s="138"/>
      <c r="F10" s="138"/>
      <c r="G10" s="139"/>
    </row>
    <row r="11" spans="1:7" ht="45">
      <c r="A11" s="12" t="s">
        <v>93</v>
      </c>
      <c r="B11" s="32" t="s">
        <v>236</v>
      </c>
      <c r="C11" s="32" t="s">
        <v>237</v>
      </c>
      <c r="D11" s="56" t="s">
        <v>63</v>
      </c>
      <c r="E11" s="56" t="s">
        <v>63</v>
      </c>
      <c r="F11" s="56" t="s">
        <v>63</v>
      </c>
      <c r="G11" s="32">
        <v>483.97</v>
      </c>
    </row>
    <row r="12" spans="1:7" ht="45">
      <c r="A12" s="12" t="s">
        <v>94</v>
      </c>
      <c r="B12" s="32"/>
      <c r="C12" s="32"/>
      <c r="D12" s="56" t="s">
        <v>63</v>
      </c>
      <c r="E12" s="56" t="s">
        <v>63</v>
      </c>
      <c r="F12" s="56" t="s">
        <v>63</v>
      </c>
      <c r="G12" s="32"/>
    </row>
    <row r="13" spans="1:6" ht="15" hidden="1">
      <c r="A13" s="51"/>
      <c r="B13" s="51"/>
      <c r="C13" s="51"/>
      <c r="D13" s="52"/>
      <c r="E13" s="52"/>
      <c r="F13" s="52"/>
    </row>
    <row r="14" spans="4:7" ht="15" hidden="1">
      <c r="D14" s="136" t="s">
        <v>132</v>
      </c>
      <c r="E14" s="136"/>
      <c r="F14" s="136"/>
      <c r="G14" s="136"/>
    </row>
    <row r="15" spans="1:7" ht="45.75" customHeight="1" hidden="1">
      <c r="A15" s="128" t="s">
        <v>13</v>
      </c>
      <c r="B15" s="134" t="s">
        <v>59</v>
      </c>
      <c r="C15" s="135"/>
      <c r="D15" s="128" t="s">
        <v>75</v>
      </c>
      <c r="E15" s="128" t="s">
        <v>220</v>
      </c>
      <c r="F15" s="128" t="s">
        <v>91</v>
      </c>
      <c r="G15" s="128" t="s">
        <v>255</v>
      </c>
    </row>
    <row r="16" spans="1:7" ht="62.25" customHeight="1" hidden="1">
      <c r="A16" s="129"/>
      <c r="B16" s="25" t="s">
        <v>2</v>
      </c>
      <c r="C16" s="25" t="s">
        <v>3</v>
      </c>
      <c r="D16" s="129"/>
      <c r="E16" s="129"/>
      <c r="F16" s="129"/>
      <c r="G16" s="129"/>
    </row>
    <row r="17" spans="1:7" ht="60">
      <c r="A17" s="12" t="s">
        <v>95</v>
      </c>
      <c r="B17" s="32">
        <v>32.6</v>
      </c>
      <c r="C17" s="57">
        <v>0</v>
      </c>
      <c r="D17" s="50" t="s">
        <v>63</v>
      </c>
      <c r="E17" s="50"/>
      <c r="F17" s="50" t="s">
        <v>63</v>
      </c>
      <c r="G17" s="12"/>
    </row>
    <row r="18" spans="1:7" ht="15">
      <c r="A18" s="32" t="s">
        <v>26</v>
      </c>
      <c r="B18" s="32">
        <v>35179.16</v>
      </c>
      <c r="C18" s="33">
        <v>36440.28</v>
      </c>
      <c r="D18" s="12"/>
      <c r="E18" s="12"/>
      <c r="F18" s="12"/>
      <c r="G18" s="12"/>
    </row>
    <row r="19" spans="1:7" ht="15">
      <c r="A19" s="53" t="s">
        <v>177</v>
      </c>
      <c r="B19" s="60">
        <v>37528.26</v>
      </c>
      <c r="C19" s="57">
        <v>37528.26</v>
      </c>
      <c r="D19" s="53">
        <v>16646.6</v>
      </c>
      <c r="E19" s="53">
        <v>2</v>
      </c>
      <c r="F19" s="53"/>
      <c r="G19" s="53"/>
    </row>
    <row r="20" spans="1:7" ht="15">
      <c r="A20" s="54"/>
      <c r="B20" s="54"/>
      <c r="C20" s="54"/>
      <c r="D20" s="54"/>
      <c r="E20" s="54"/>
      <c r="F20" s="54"/>
      <c r="G20" s="54"/>
    </row>
    <row r="21" spans="1:7" ht="15.75" customHeight="1">
      <c r="A21" s="131" t="s">
        <v>238</v>
      </c>
      <c r="B21" s="131"/>
      <c r="C21" s="133"/>
      <c r="D21" s="133"/>
      <c r="E21" s="130" t="s">
        <v>239</v>
      </c>
      <c r="F21" s="130"/>
      <c r="G21" s="130"/>
    </row>
    <row r="22" spans="1:7" ht="16.5" customHeight="1">
      <c r="A22" s="131"/>
      <c r="B22" s="131"/>
      <c r="C22" s="133" t="s">
        <v>6</v>
      </c>
      <c r="D22" s="133"/>
      <c r="E22" s="130"/>
      <c r="F22" s="130"/>
      <c r="G22" s="130"/>
    </row>
    <row r="23" spans="3:7" ht="15" customHeight="1">
      <c r="C23" s="133" t="s">
        <v>7</v>
      </c>
      <c r="D23" s="133"/>
      <c r="E23" s="133"/>
      <c r="F23" s="133"/>
      <c r="G23" s="133"/>
    </row>
    <row r="24" spans="1:7" ht="22.5" customHeight="1">
      <c r="A24" s="131" t="s">
        <v>257</v>
      </c>
      <c r="B24" s="131"/>
      <c r="C24" s="48"/>
      <c r="D24" s="48"/>
      <c r="E24" s="48"/>
      <c r="F24" s="48"/>
      <c r="G24" s="48"/>
    </row>
    <row r="25" spans="1:7" ht="15.75" customHeight="1">
      <c r="A25" s="131"/>
      <c r="B25" s="131"/>
      <c r="C25" s="133" t="s">
        <v>6</v>
      </c>
      <c r="D25" s="133"/>
      <c r="E25" s="133"/>
      <c r="F25" s="133"/>
      <c r="G25" s="133"/>
    </row>
    <row r="26" spans="3:7" ht="15.75" customHeight="1">
      <c r="C26" s="133" t="s">
        <v>7</v>
      </c>
      <c r="D26" s="133"/>
      <c r="E26" s="133"/>
      <c r="F26" s="133"/>
      <c r="G26" s="133"/>
    </row>
    <row r="27" spans="1:2" ht="15">
      <c r="A27" s="132" t="s">
        <v>255</v>
      </c>
      <c r="B27" s="132"/>
    </row>
    <row r="45" spans="1:4" ht="15">
      <c r="A45" s="132" t="s">
        <v>219</v>
      </c>
      <c r="B45" s="132"/>
      <c r="C45" s="132"/>
      <c r="D45" s="132"/>
    </row>
    <row r="46" spans="1:7" ht="15.75">
      <c r="A46" s="49" t="s">
        <v>240</v>
      </c>
      <c r="B46" s="3"/>
      <c r="C46" s="3"/>
      <c r="D46" s="3"/>
      <c r="E46" s="3"/>
      <c r="F46" s="3"/>
      <c r="G46" s="3"/>
    </row>
  </sheetData>
  <sheetProtection/>
  <mergeCells count="30">
    <mergeCell ref="A45:D45"/>
    <mergeCell ref="C22:D22"/>
    <mergeCell ref="A1:G1"/>
    <mergeCell ref="C23:D23"/>
    <mergeCell ref="E23:G23"/>
    <mergeCell ref="G3:G4"/>
    <mergeCell ref="G15:G16"/>
    <mergeCell ref="A5:G5"/>
    <mergeCell ref="E15:E16"/>
    <mergeCell ref="A15:A16"/>
    <mergeCell ref="B15:C15"/>
    <mergeCell ref="F2:G2"/>
    <mergeCell ref="F3:F4"/>
    <mergeCell ref="A3:A4"/>
    <mergeCell ref="E3:E4"/>
    <mergeCell ref="B3:C3"/>
    <mergeCell ref="D15:D16"/>
    <mergeCell ref="A10:G10"/>
    <mergeCell ref="D3:D4"/>
    <mergeCell ref="D14:G14"/>
    <mergeCell ref="F15:F16"/>
    <mergeCell ref="E21:G22"/>
    <mergeCell ref="A24:B25"/>
    <mergeCell ref="A27:B27"/>
    <mergeCell ref="C25:D25"/>
    <mergeCell ref="C26:D26"/>
    <mergeCell ref="E25:G25"/>
    <mergeCell ref="E26:G26"/>
    <mergeCell ref="A21:B22"/>
    <mergeCell ref="C21:D21"/>
  </mergeCells>
  <printOptions/>
  <pageMargins left="0.984251968503937" right="0.2755905511811024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2019-02-14T05:57:01Z</cp:lastPrinted>
  <dcterms:created xsi:type="dcterms:W3CDTF">1996-10-08T23:32:33Z</dcterms:created>
  <dcterms:modified xsi:type="dcterms:W3CDTF">2020-01-17T03:22:02Z</dcterms:modified>
  <cp:category/>
  <cp:version/>
  <cp:contentType/>
  <cp:contentStatus/>
</cp:coreProperties>
</file>