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Раздел 1" sheetId="1" r:id="rId1"/>
    <sheet name="Таб. 1.1,1.2" sheetId="2" r:id="rId2"/>
    <sheet name="Таб.2.1-2.4" sheetId="3" r:id="rId3"/>
    <sheet name="нов.Таб.2.5" sheetId="4" r:id="rId4"/>
    <sheet name="Таб.2.6-2.8" sheetId="5" r:id="rId5"/>
    <sheet name="Таб.2.9 каз." sheetId="6" r:id="rId6"/>
    <sheet name="Раздел 3" sheetId="7" r:id="rId7"/>
  </sheets>
  <definedNames>
    <definedName name="_xlnm.Print_Area" localSheetId="0">'Раздел 1'!$A$1:$L$27</definedName>
    <definedName name="_xlnm.Print_Area" localSheetId="1">'Таб. 1.1,1.2'!$A$1:$G$19</definedName>
    <definedName name="_xlnm.Print_Area" localSheetId="5">'Таб.2.9 каз.'!$A$1:$I$38</definedName>
  </definedNames>
  <calcPr fullCalcOnLoad="1"/>
</workbook>
</file>

<file path=xl/sharedStrings.xml><?xml version="1.0" encoding="utf-8"?>
<sst xmlns="http://schemas.openxmlformats.org/spreadsheetml/2006/main" count="469" uniqueCount="292">
  <si>
    <t>Срок действия</t>
  </si>
  <si>
    <t>Дата выдачи</t>
  </si>
  <si>
    <t>на начало года</t>
  </si>
  <si>
    <t>на конец года</t>
  </si>
  <si>
    <t>Раздел 1 "Общие сведения об учреждении"</t>
  </si>
  <si>
    <t>УТВЕРЖДАЮ</t>
  </si>
  <si>
    <t>(наименования должности лица, утверждающего документ)</t>
  </si>
  <si>
    <t>________________</t>
  </si>
  <si>
    <t>(подпись)</t>
  </si>
  <si>
    <t>% изменения</t>
  </si>
  <si>
    <t>Балансовая (остаточная) стоимость нефинансовых активов</t>
  </si>
  <si>
    <t>Отчетный год, тыс.руб.</t>
  </si>
  <si>
    <t>Раздел 2 "Результат деятельности учреждения"</t>
  </si>
  <si>
    <t>Наименование нефинсовых активов</t>
  </si>
  <si>
    <t>Наименование показателя</t>
  </si>
  <si>
    <t>Причины образования задолженности</t>
  </si>
  <si>
    <t>ВСЕГО:</t>
  </si>
  <si>
    <t>Наименования платной услуги (работы), иного вида деятельности</t>
  </si>
  <si>
    <t>Единица измерения платной услуги (работы)</t>
  </si>
  <si>
    <t>Цена на ед. платной услуги (работы), руб.</t>
  </si>
  <si>
    <t>Всего:</t>
  </si>
  <si>
    <t>х</t>
  </si>
  <si>
    <t>Сумма доходов от оказания услуги (работы), тыс.руб</t>
  </si>
  <si>
    <t>Сумма доходов от осуществления иных видов деятельности, не являющихся основным, тыс.руб.</t>
  </si>
  <si>
    <t>Общая сумма выставленных требований в возмещение ущерба по недостачам и хищениям, тыс.руб.</t>
  </si>
  <si>
    <t>Наименование показателей (услуг, работ)</t>
  </si>
  <si>
    <t>Значения показателей государственного  
задания (промежуточные, итоговые)</t>
  </si>
  <si>
    <t>Итого:</t>
  </si>
  <si>
    <t>Наименование проверяющего органа</t>
  </si>
  <si>
    <t>Тема проверки</t>
  </si>
  <si>
    <t xml:space="preserve">Наименование показателя </t>
  </si>
  <si>
    <t xml:space="preserve">КОСГУ </t>
  </si>
  <si>
    <t>Наименование показателя выплаты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</si>
  <si>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</si>
  <si>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</si>
  <si>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</si>
  <si>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</si>
  <si>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</si>
  <si>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</si>
  <si>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Другие расходы по содержанию имущества</t>
  </si>
  <si>
    <t>Прочие работы, услуги</t>
  </si>
  <si>
    <t>Пособия по социальной помощи населению</t>
  </si>
  <si>
    <t>Уплата налогов в бюджеты всех уровней</t>
  </si>
  <si>
    <t>Расходы на приобретение основных средств</t>
  </si>
  <si>
    <t>Приобретение продуктов питания</t>
  </si>
  <si>
    <t>Другие расходы на приобретение мат. запасов</t>
  </si>
  <si>
    <t>211</t>
  </si>
  <si>
    <t>212</t>
  </si>
  <si>
    <t>213</t>
  </si>
  <si>
    <t>221</t>
  </si>
  <si>
    <t>222</t>
  </si>
  <si>
    <t>223</t>
  </si>
  <si>
    <t>226</t>
  </si>
  <si>
    <t>262</t>
  </si>
  <si>
    <t>290</t>
  </si>
  <si>
    <t>310</t>
  </si>
  <si>
    <t>2253</t>
  </si>
  <si>
    <t>2901</t>
  </si>
  <si>
    <t>3401</t>
  </si>
  <si>
    <t>3402</t>
  </si>
  <si>
    <t>3403</t>
  </si>
  <si>
    <t>Общая балансовая (остаточная) стоимость, тыс.руб.</t>
  </si>
  <si>
    <t>Недвижимое имущество, находящееся у учреждения на праве оперативного управления</t>
  </si>
  <si>
    <t>Недвижимое имущество, находящееся у учреждения на праве оперативного управления и переданного в аренду</t>
  </si>
  <si>
    <t>Недвижимое имущество, находящееся у учреждения на праве оперативного управления и переданного в безвозмездное пользование</t>
  </si>
  <si>
    <t>-</t>
  </si>
  <si>
    <t>Приложение 1</t>
  </si>
  <si>
    <t>Фактически исполнено через финансовые органы, тыс. руб.</t>
  </si>
  <si>
    <t>Доведённые ЛБО на начало отчетного года, тыс.руб.</t>
  </si>
  <si>
    <t>Уточненная бюджетная роспись на конец отчетного года, тыс.руб.</t>
  </si>
  <si>
    <t>Меры, принятые по их устранению</t>
  </si>
  <si>
    <t>(подпись)                                     (расшифровка подписи)</t>
  </si>
  <si>
    <t>Преды-дущий отчетный год, тыс.руб.</t>
  </si>
  <si>
    <t>Дата прове-дения проверки</t>
  </si>
  <si>
    <t>Коли-чество жалоб потреби-телей</t>
  </si>
  <si>
    <t>Меры, принятые по результатам   рассмотрения жалоб</t>
  </si>
  <si>
    <t>выпол-нено</t>
  </si>
  <si>
    <t>утверж-дено</t>
  </si>
  <si>
    <t>Единица измере-ния</t>
  </si>
  <si>
    <t>Общая площадь объектов недви-жимого имуще-ства, кв.м</t>
  </si>
  <si>
    <t xml:space="preserve">Показатели оценки выполнения задания (исполнения требований к результатам)
</t>
  </si>
  <si>
    <t>Источник информа-ции о факти-ческом значении показателя</t>
  </si>
  <si>
    <t>Фактически профинан-сировано, тыс. руб.</t>
  </si>
  <si>
    <t>Процент исполне-ния бюджетной сметы, %</t>
  </si>
  <si>
    <t>Доп клас.</t>
  </si>
  <si>
    <t>225</t>
  </si>
  <si>
    <t>340</t>
  </si>
  <si>
    <t>Приобретение медикаментов, перевяз. средств</t>
  </si>
  <si>
    <t>к Порядку составления и утверждения отчета о результатах финансо-</t>
  </si>
  <si>
    <t>во-хозяйственной деятельности краевых государственных учрежде-</t>
  </si>
  <si>
    <t>Хабаровского края и об использовании закрепленного за ними</t>
  </si>
  <si>
    <t xml:space="preserve">  (рекомендуемый образец)</t>
  </si>
  <si>
    <t xml:space="preserve">ний, подведомственных министерству образования и науки  </t>
  </si>
  <si>
    <t xml:space="preserve">государственного имущества, утвержденного приказом </t>
  </si>
  <si>
    <t>министерства образования и науки Хабаровского края</t>
  </si>
  <si>
    <t>Кол-во объектов недви-жимого имуще-ства, шт.</t>
  </si>
  <si>
    <t>Объем средств, полученных в отчетном году от распоря-жения иму-ществом,      тыс. руб.</t>
  </si>
  <si>
    <t>Объем средств, направ-ленный на содержание имущества,      тыс. руб.</t>
  </si>
  <si>
    <t>Движимое имущество, находящееся у учреждения на праве оперативного управления</t>
  </si>
  <si>
    <t>Движимое имущество, находящееся у учреждения на праве оперативного управления и переданного в аренду</t>
  </si>
  <si>
    <t>Движимое имущество, находящееся у учреждения на праве оперативного управления и переданного в безвозмездное пользова-ние</t>
  </si>
  <si>
    <t>Перечень видов деятельности учреждения</t>
  </si>
  <si>
    <t>Перечень платных услуг (работ) с указанием потребителей</t>
  </si>
  <si>
    <t>Перечень документов на основании которых учреждениение осуществляет деятельность</t>
  </si>
  <si>
    <t>Категория работников</t>
  </si>
  <si>
    <t>Причины изменения штатных единиц учреждения</t>
  </si>
  <si>
    <t>Отчет</t>
  </si>
  <si>
    <t>о результатах финансово-хозяйственной деятельности краевых государственных учреждений,</t>
  </si>
  <si>
    <t xml:space="preserve">подведомственных министерству образования и науки Хабаровского края, </t>
  </si>
  <si>
    <t>и об использовании закрепленного за ними государственного имущества</t>
  </si>
  <si>
    <t>Количество штатных единиц учреждения</t>
  </si>
  <si>
    <t>Наименование документа</t>
  </si>
  <si>
    <t>№ документа</t>
  </si>
  <si>
    <t>Расходы на оплату труда, тыс. руб</t>
  </si>
  <si>
    <t>Средняя заработная плата работников учреждения, тыс. руб.</t>
  </si>
  <si>
    <t>год, предшествующий отчетному</t>
  </si>
  <si>
    <t>отчетный год</t>
  </si>
  <si>
    <t>1.1. Информация о видах деятельности, которые учреждение в праве осуществлять в соответствии с его учредительными документами</t>
  </si>
  <si>
    <t>1.2. Информация о сотрудниках учреждения</t>
  </si>
  <si>
    <t>в том числе:</t>
  </si>
  <si>
    <t>нереальная к взысканию дебиторская задолженность</t>
  </si>
  <si>
    <t>просроченная кредиторская задолженность</t>
  </si>
  <si>
    <t>2.1. Информация о балансовой (остаточной) стоимости нефинансовых активов</t>
  </si>
  <si>
    <t>2.2. Анализ дебиторской задолженности учреждения</t>
  </si>
  <si>
    <t>2.3. Анализ кредиторской задолженности учреждения в разрезе КБК</t>
  </si>
  <si>
    <t>2.6. Количество потребителей, воспользовавшихся услугами (работами) учреждения (в том числе, платными)</t>
  </si>
  <si>
    <t>Вид услуги (работы)</t>
  </si>
  <si>
    <t>Общее количество потребителей, воспользовавшихся услугами (работами)</t>
  </si>
  <si>
    <t>бесплатно</t>
  </si>
  <si>
    <t>частично платно</t>
  </si>
  <si>
    <t>полностью платно</t>
  </si>
  <si>
    <t>Наименование субъекта</t>
  </si>
  <si>
    <t>Суть жалобы</t>
  </si>
  <si>
    <t>2.5. Показатели исполнения государственного задания</t>
  </si>
  <si>
    <t>2.7. Информация о проверках деятельности учреждения</t>
  </si>
  <si>
    <t xml:space="preserve">2.8. Информация о жалобах потребителей </t>
  </si>
  <si>
    <t>2.9. Показатели кассового исполнения бюджетной сметы учреждения</t>
  </si>
  <si>
    <t>Продолжение раздела 3</t>
  </si>
  <si>
    <t>2.4. Информация о доходах, полученных от оказания платных услуг (выполнения работ), доходах от осуществления иных видов деятельности, не являющихся основными</t>
  </si>
  <si>
    <t>Раздел 3 "Информация об использовании имущества, закрепленного за учреждением"</t>
  </si>
  <si>
    <t xml:space="preserve"> от 24.11.2011 № 406</t>
  </si>
  <si>
    <t>Основное общее образование</t>
  </si>
  <si>
    <t>Устав</t>
  </si>
  <si>
    <t>Свидетельство о государственной аккредитации</t>
  </si>
  <si>
    <t>до 26.05.2015</t>
  </si>
  <si>
    <t>Начальное общее образование</t>
  </si>
  <si>
    <t>Лицензия на право ведения образовательной деятельности</t>
  </si>
  <si>
    <t>бессрочная</t>
  </si>
  <si>
    <t>Врачебная практика</t>
  </si>
  <si>
    <t>Лицензия  на осуществление медицинской деятельности</t>
  </si>
  <si>
    <t>ЛО-27-01-001434</t>
  </si>
  <si>
    <t>Предоставление социальных услуг с обеспечением проживания</t>
  </si>
  <si>
    <t>Лицензия на диетологию</t>
  </si>
  <si>
    <t>ФС-27-01-000385</t>
  </si>
  <si>
    <t xml:space="preserve"> до 10.02.2016</t>
  </si>
  <si>
    <t>Административный персонал</t>
  </si>
  <si>
    <t>Педагогический персонал</t>
  </si>
  <si>
    <t>Учебно -вспомогательный персонал</t>
  </si>
  <si>
    <t>Обслуживающий персонал</t>
  </si>
  <si>
    <t>Итого</t>
  </si>
  <si>
    <t>Жилые помещения</t>
  </si>
  <si>
    <t>Нежилые помещения</t>
  </si>
  <si>
    <t>Сооружения</t>
  </si>
  <si>
    <t>Машина и оборудования</t>
  </si>
  <si>
    <t>Транспортные средства</t>
  </si>
  <si>
    <t>Производственный и хозяйственный инвентарь</t>
  </si>
  <si>
    <t>Прочие основные средства</t>
  </si>
  <si>
    <t>Недостач и хищений не было</t>
  </si>
  <si>
    <t>Техобслуживание пожарной сигнализации , с/ф за декабрь</t>
  </si>
  <si>
    <t>ГСМ</t>
  </si>
  <si>
    <t>Питание</t>
  </si>
  <si>
    <t>Остаток по страховым взносам в ОПС за декабрь</t>
  </si>
  <si>
    <t>Остаток по транспортному налогу, за IV квартал</t>
  </si>
  <si>
    <t>Пособия по уходу за детьми до 3х лет</t>
  </si>
  <si>
    <t>Электроэнергия</t>
  </si>
  <si>
    <t>НДФЛ  за декабрь</t>
  </si>
  <si>
    <t>Приобретение интерактивной техники</t>
  </si>
  <si>
    <t>жалоб нет</t>
  </si>
  <si>
    <t>8=7/5*100</t>
  </si>
  <si>
    <t>Вид расхода</t>
  </si>
  <si>
    <t>3102</t>
  </si>
  <si>
    <t>значения показаний</t>
  </si>
  <si>
    <t>Характеристика причин отклонения от запланированных значений, утвержденных в гос.задании</t>
  </si>
  <si>
    <t xml:space="preserve">предшеству-ющий год </t>
  </si>
  <si>
    <t xml:space="preserve">текущий год     </t>
  </si>
  <si>
    <t>объем услуги</t>
  </si>
  <si>
    <t>чел.</t>
  </si>
  <si>
    <t>статистическая отчетность</t>
  </si>
  <si>
    <t>К1=100%</t>
  </si>
  <si>
    <t xml:space="preserve">Полнота и эффективность использования средств, выделяемых из краевого бюджета на выполнение краевого государственного задания </t>
  </si>
  <si>
    <t>тыс.руб.</t>
  </si>
  <si>
    <t>годовая бухгалтерская отчетность</t>
  </si>
  <si>
    <t>качество оказания государственных услуг</t>
  </si>
  <si>
    <t>%</t>
  </si>
  <si>
    <t>Качество оказания государственных услуг</t>
  </si>
  <si>
    <t>Земельный участок</t>
  </si>
  <si>
    <t>18212,71 (7099,0)</t>
  </si>
  <si>
    <t>29791,88 (6723,34)</t>
  </si>
  <si>
    <t>2220</t>
  </si>
  <si>
    <t>2210</t>
  </si>
  <si>
    <t>2907</t>
  </si>
  <si>
    <t>2121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</si>
  <si>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</si>
  <si>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Коррекционно-развивающая, компенсирующая и логопедическая помощь обучающимся</t>
  </si>
  <si>
    <t>Предоставление питания</t>
  </si>
  <si>
    <t>КГКУ ЦБУРПОО</t>
  </si>
  <si>
    <t xml:space="preserve">Основные замечания </t>
  </si>
  <si>
    <t xml:space="preserve">Разработан план мероприятий по устранению нарушений </t>
  </si>
  <si>
    <t>з/плата</t>
  </si>
  <si>
    <t>ДГК</t>
  </si>
  <si>
    <t>ДЭК</t>
  </si>
  <si>
    <t>Подписка</t>
  </si>
  <si>
    <t>ЦБУЗ "Центр гигиены и эпидемиологии</t>
  </si>
  <si>
    <t>аванс согласно условиям договора</t>
  </si>
  <si>
    <t>По уходу за ребенком инвалидом</t>
  </si>
  <si>
    <t>Стирка белья</t>
  </si>
  <si>
    <t>Обучение сотрудников</t>
  </si>
  <si>
    <t>Приобретение эл.товаров ноябрь</t>
  </si>
  <si>
    <t>Приобретение посуды ноябрь</t>
  </si>
  <si>
    <t>Остаток по страховым взносам в ФФОМС за декабрь</t>
  </si>
  <si>
    <t>Удержания из з/платы по исполнительному листу</t>
  </si>
  <si>
    <t>Приобретение  канцтоваров ноябрь</t>
  </si>
  <si>
    <t>Остаток по страховым взносам ФСС НС за декабрь</t>
  </si>
  <si>
    <r>
      <t xml:space="preserve">Юридический адрес </t>
    </r>
    <r>
      <rPr>
        <u val="single"/>
        <sz val="12"/>
        <rFont val="Times New Roman"/>
        <family val="1"/>
      </rPr>
      <t xml:space="preserve"> 680001 г.Хабаровск ул Краснореченская 21</t>
    </r>
  </si>
  <si>
    <r>
      <t xml:space="preserve">Наименование учреждения  </t>
    </r>
    <r>
      <rPr>
        <u val="single"/>
        <sz val="12"/>
        <rFont val="Times New Roman"/>
        <family val="1"/>
      </rPr>
      <t>КГКОУ ШИ 5</t>
    </r>
  </si>
  <si>
    <t>Реализация адаптированных основных образовательных программ для детей с умственной отсталостью (очная)</t>
  </si>
  <si>
    <t>Реализация адаптированных основных образовательных программ для детей с умственной отсталостью (на дому)</t>
  </si>
  <si>
    <t>Реализация дополнительных общеразвивающих  программ</t>
  </si>
  <si>
    <t>Расходы, не включенные в расход</t>
  </si>
  <si>
    <t>2121 - Единовременное пособие молодым специалистам и работникам. Выходящим на пенсию по старости и стаже педагогической деятельности 25 лет и более</t>
  </si>
  <si>
    <t>262 - Пособия по социальной помощи населению</t>
  </si>
  <si>
    <t>3102 - Увеличение стоимости основных средств</t>
  </si>
  <si>
    <t>Н.Е. Бобренок</t>
  </si>
  <si>
    <t>К.П. Затолокина</t>
  </si>
  <si>
    <t>Расчеты с подотчетными лицами</t>
  </si>
  <si>
    <t>расчеты по платежам в бюджеты</t>
  </si>
  <si>
    <t>денежные документы</t>
  </si>
  <si>
    <t>Увеличилось кол-во ставок по должности сторож</t>
  </si>
  <si>
    <t>дополнительные ставки для выполнения ФГОС, увеличение количества часов педнагрузки с целью стабильного функционирования учреждения, оптимизации бюджетных расходов</t>
  </si>
  <si>
    <t>в структурное поздразделение введена ставка руководителя структурного подразделения</t>
  </si>
  <si>
    <t>01.10.15 г.</t>
  </si>
  <si>
    <t>бессрочно</t>
  </si>
  <si>
    <t>Содержание имущества</t>
  </si>
  <si>
    <t>Расчеты по компенсации затрат</t>
  </si>
  <si>
    <t>Утвержден Распоряжением министерства образования и науки Хабаровского края № 2112</t>
  </si>
  <si>
    <t>Директор КГКОУ ШИ 5</t>
  </si>
  <si>
    <t xml:space="preserve">           ________________                   С.М. Налескина</t>
  </si>
  <si>
    <r>
      <t>"</t>
    </r>
    <r>
      <rPr>
        <u val="single"/>
        <sz val="12"/>
        <rFont val="Times New Roman"/>
        <family val="1"/>
      </rPr>
      <t>_______</t>
    </r>
    <r>
      <rPr>
        <sz val="12"/>
        <rFont val="Times New Roman"/>
        <family val="1"/>
      </rPr>
      <t xml:space="preserve">" ________________ </t>
    </r>
    <r>
      <rPr>
        <u val="single"/>
        <sz val="12"/>
        <rFont val="Times New Roman"/>
        <family val="1"/>
      </rPr>
      <t>2018</t>
    </r>
    <r>
      <rPr>
        <sz val="12"/>
        <rFont val="Times New Roman"/>
        <family val="1"/>
      </rPr>
      <t xml:space="preserve"> г.</t>
    </r>
  </si>
  <si>
    <t>на "01" января 2018 г.</t>
  </si>
  <si>
    <t>чел/час.</t>
  </si>
  <si>
    <t>РзПр 0702 ЦС 0300203030 Вр 111</t>
  </si>
  <si>
    <t>2110</t>
  </si>
  <si>
    <t>2130</t>
  </si>
  <si>
    <t>2230</t>
  </si>
  <si>
    <t>Расходы на капитальный ремонт</t>
  </si>
  <si>
    <t>2252</t>
  </si>
  <si>
    <t>Расходы по исковым требованиям</t>
  </si>
  <si>
    <t>2904</t>
  </si>
  <si>
    <t>Уплата прочих платежей</t>
  </si>
  <si>
    <t>РзПр 0702 ЦС 03002R5640 Вр 112</t>
  </si>
  <si>
    <t>Содержание детей</t>
  </si>
  <si>
    <t>Реализация дополнительных общеразвивающих  программ, чел/час</t>
  </si>
  <si>
    <t>Прочие материальные запасы</t>
  </si>
  <si>
    <t>Налог на имущество</t>
  </si>
  <si>
    <t>Страховые взносы в ФСС</t>
  </si>
  <si>
    <t>Суточные и проживание в командировке</t>
  </si>
  <si>
    <t>Не запланированная командировка в декабре</t>
  </si>
  <si>
    <t>Кредиторка декабря</t>
  </si>
  <si>
    <t>Кредиторка за 4 квартал 2017 года</t>
  </si>
  <si>
    <t>Кредиторка за декабрь</t>
  </si>
  <si>
    <t>37888,80 (15800,68)</t>
  </si>
  <si>
    <t>35697,77 (4634,50)</t>
  </si>
  <si>
    <t>Информация об объектах недвижимого имущества</t>
  </si>
  <si>
    <t>Информация об объектах движимого имущества</t>
  </si>
  <si>
    <t>Заместитель директора ЦБ по г. Хабаровску КГКУ ЦБУРПОО - начальник отдела финансовых расчетов</t>
  </si>
  <si>
    <t>Начальник ФЭО ЦБ г. Хабаровску КГКУ ЦБУРПОО</t>
  </si>
  <si>
    <t>"______" ________________ 2018 г.</t>
  </si>
  <si>
    <t xml:space="preserve">Кибирева Наталья Витальевна </t>
  </si>
  <si>
    <t>(4212) 47-60-85</t>
  </si>
  <si>
    <t>Кол-во объектов недви-жимого имущества, шт.</t>
  </si>
  <si>
    <t>Управление ветеринарии Правительства Хабаровского края</t>
  </si>
  <si>
    <t>10.04.201714.0.42017</t>
  </si>
  <si>
    <t>Соблюдение требований законодательства РФ в области ветеринарии</t>
  </si>
  <si>
    <t>Отсутствие ветеринарных сопроводительных документов</t>
  </si>
  <si>
    <t>ОНДиПР по Индустриальному району г.Хабаровска</t>
  </si>
  <si>
    <t>06.04.2017 14.04.2017</t>
  </si>
  <si>
    <t>Плановая проверка по пожарной безопасности</t>
  </si>
  <si>
    <t>Наличие горючих панелей на путях эвакуации</t>
  </si>
  <si>
    <t>04.07.2017 12.07.2017</t>
  </si>
  <si>
    <t xml:space="preserve">Проверка в рамках осуществления ведомственного контроля за соблюдением трудового законодательства и иных нормативных правовых актов, содержащих нормы трудового права </t>
  </si>
  <si>
    <t>Несоблюдение трудового законодательства и иных нормативных правовых актов,нарушения ТК РФ, нарушения обязательных государственных нормативных требований охраны труда</t>
  </si>
  <si>
    <t>Нет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</si>
</sst>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#\ ###\ ##0.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%"/>
  </numFmts>
  <fonts count="4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Old English Text M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Old English Text MT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92" fontId="6" fillId="0" borderId="10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1" fontId="2" fillId="0" borderId="10" xfId="56" applyNumberFormat="1" applyFont="1" applyFill="1" applyBorder="1" applyAlignment="1">
      <alignment horizontal="center" vertical="center" wrapText="1"/>
    </xf>
    <xf numFmtId="201" fontId="2" fillId="0" borderId="10" xfId="0" applyNumberFormat="1" applyFont="1" applyFill="1" applyBorder="1" applyAlignment="1">
      <alignment horizontal="center" vertical="center" wrapText="1"/>
    </xf>
    <xf numFmtId="2" fontId="2" fillId="0" borderId="10" xfId="56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 wrapText="1"/>
    </xf>
    <xf numFmtId="192" fontId="6" fillId="33" borderId="10" xfId="0" applyNumberFormat="1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192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16" borderId="10" xfId="0" applyFont="1" applyFill="1" applyBorder="1" applyAlignment="1">
      <alignment horizontal="center" vertical="center" wrapText="1"/>
    </xf>
    <xf numFmtId="4" fontId="3" fillId="16" borderId="10" xfId="0" applyNumberFormat="1" applyFont="1" applyFill="1" applyBorder="1" applyAlignment="1">
      <alignment horizontal="center" vertical="center" wrapText="1"/>
    </xf>
    <xf numFmtId="4" fontId="0" fillId="16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SheetLayoutView="100" workbookViewId="0" topLeftCell="A1">
      <pane ySplit="1" topLeftCell="A2" activePane="bottomLeft" state="frozen"/>
      <selection pane="topLeft" activeCell="D42" sqref="D42:D43"/>
      <selection pane="bottomLeft" activeCell="K24" sqref="K24"/>
    </sheetView>
  </sheetViews>
  <sheetFormatPr defaultColWidth="9.140625" defaultRowHeight="12.75"/>
  <cols>
    <col min="1" max="1" width="12.140625" style="4" customWidth="1"/>
    <col min="2" max="2" width="14.7109375" style="4" customWidth="1"/>
    <col min="3" max="3" width="11.00390625" style="4" customWidth="1"/>
    <col min="4" max="4" width="9.7109375" style="4" customWidth="1"/>
    <col min="5" max="5" width="8.57421875" style="4" customWidth="1"/>
    <col min="6" max="6" width="10.8515625" style="4" customWidth="1"/>
    <col min="7" max="7" width="7.28125" style="4" customWidth="1"/>
    <col min="8" max="8" width="9.140625" style="4" customWidth="1"/>
    <col min="9" max="9" width="7.00390625" style="4" customWidth="1"/>
    <col min="10" max="10" width="9.421875" style="4" customWidth="1"/>
    <col min="11" max="11" width="13.00390625" style="4" customWidth="1"/>
    <col min="12" max="12" width="11.8515625" style="4" customWidth="1"/>
    <col min="13" max="16384" width="9.140625" style="4" customWidth="1"/>
  </cols>
  <sheetData>
    <row r="1" spans="6:12" s="2" customFormat="1" ht="15" customHeight="1">
      <c r="F1" s="105" t="s">
        <v>66</v>
      </c>
      <c r="G1" s="105"/>
      <c r="H1" s="105"/>
      <c r="I1" s="105"/>
      <c r="J1" s="105"/>
      <c r="K1" s="105"/>
      <c r="L1" s="105"/>
    </row>
    <row r="2" spans="6:12" s="2" customFormat="1" ht="15" customHeight="1">
      <c r="F2" s="105" t="s">
        <v>88</v>
      </c>
      <c r="G2" s="105"/>
      <c r="H2" s="105"/>
      <c r="I2" s="105"/>
      <c r="J2" s="105"/>
      <c r="K2" s="105"/>
      <c r="L2" s="105"/>
    </row>
    <row r="3" spans="6:12" s="2" customFormat="1" ht="15" customHeight="1">
      <c r="F3" s="105" t="s">
        <v>89</v>
      </c>
      <c r="G3" s="105"/>
      <c r="H3" s="105"/>
      <c r="I3" s="105"/>
      <c r="J3" s="105"/>
      <c r="K3" s="105"/>
      <c r="L3" s="105"/>
    </row>
    <row r="4" spans="6:12" s="2" customFormat="1" ht="15" customHeight="1">
      <c r="F4" s="105" t="s">
        <v>92</v>
      </c>
      <c r="G4" s="105"/>
      <c r="H4" s="105"/>
      <c r="I4" s="105"/>
      <c r="J4" s="105"/>
      <c r="K4" s="105"/>
      <c r="L4" s="105"/>
    </row>
    <row r="5" spans="6:12" s="2" customFormat="1" ht="15" customHeight="1">
      <c r="F5" s="105" t="s">
        <v>90</v>
      </c>
      <c r="G5" s="105"/>
      <c r="H5" s="105"/>
      <c r="I5" s="105"/>
      <c r="J5" s="105"/>
      <c r="K5" s="105"/>
      <c r="L5" s="105"/>
    </row>
    <row r="6" spans="6:12" s="2" customFormat="1" ht="15" customHeight="1">
      <c r="F6" s="105" t="s">
        <v>93</v>
      </c>
      <c r="G6" s="105"/>
      <c r="H6" s="105"/>
      <c r="I6" s="105"/>
      <c r="J6" s="105"/>
      <c r="K6" s="105"/>
      <c r="L6" s="105"/>
    </row>
    <row r="7" spans="6:12" s="2" customFormat="1" ht="15" customHeight="1">
      <c r="F7" s="105" t="s">
        <v>94</v>
      </c>
      <c r="G7" s="105"/>
      <c r="H7" s="105"/>
      <c r="I7" s="105"/>
      <c r="J7" s="105"/>
      <c r="K7" s="105"/>
      <c r="L7" s="105"/>
    </row>
    <row r="8" spans="6:20" s="2" customFormat="1" ht="15" customHeight="1">
      <c r="F8" s="105" t="s">
        <v>140</v>
      </c>
      <c r="G8" s="105"/>
      <c r="H8" s="105"/>
      <c r="I8" s="105"/>
      <c r="J8" s="105"/>
      <c r="K8" s="105"/>
      <c r="L8" s="105"/>
      <c r="T8" s="21"/>
    </row>
    <row r="9" spans="9:12" ht="16.5" customHeight="1">
      <c r="I9" s="103" t="s">
        <v>91</v>
      </c>
      <c r="J9" s="103"/>
      <c r="K9" s="103"/>
      <c r="L9" s="103"/>
    </row>
    <row r="11" spans="1:12" ht="12.75" customHeight="1">
      <c r="A11" s="98"/>
      <c r="B11" s="98"/>
      <c r="G11" s="98" t="s">
        <v>5</v>
      </c>
      <c r="H11" s="98"/>
      <c r="I11" s="98"/>
      <c r="J11" s="98"/>
      <c r="K11" s="98"/>
      <c r="L11" s="98"/>
    </row>
    <row r="12" spans="1:12" ht="15" customHeight="1">
      <c r="A12" s="98"/>
      <c r="B12" s="98"/>
      <c r="G12" s="104" t="s">
        <v>245</v>
      </c>
      <c r="H12" s="104"/>
      <c r="I12" s="104"/>
      <c r="J12" s="104"/>
      <c r="K12" s="104"/>
      <c r="L12" s="104"/>
    </row>
    <row r="13" spans="1:12" ht="15.75" customHeight="1">
      <c r="A13" s="98"/>
      <c r="B13" s="98"/>
      <c r="G13" s="102" t="s">
        <v>6</v>
      </c>
      <c r="H13" s="102"/>
      <c r="I13" s="102"/>
      <c r="J13" s="102"/>
      <c r="K13" s="102"/>
      <c r="L13" s="102"/>
    </row>
    <row r="14" spans="1:12" ht="15.75" customHeight="1">
      <c r="A14" s="98"/>
      <c r="B14" s="98"/>
      <c r="G14" s="101" t="s">
        <v>246</v>
      </c>
      <c r="H14" s="101"/>
      <c r="I14" s="101"/>
      <c r="J14" s="101"/>
      <c r="K14" s="101"/>
      <c r="L14" s="101"/>
    </row>
    <row r="15" spans="7:12" ht="15.75" customHeight="1">
      <c r="G15" s="102" t="s">
        <v>71</v>
      </c>
      <c r="H15" s="102"/>
      <c r="I15" s="102"/>
      <c r="J15" s="102"/>
      <c r="K15" s="102"/>
      <c r="L15" s="102"/>
    </row>
    <row r="16" spans="7:12" ht="15.75" customHeight="1">
      <c r="G16" s="98" t="s">
        <v>247</v>
      </c>
      <c r="H16" s="98"/>
      <c r="I16" s="98"/>
      <c r="J16" s="98"/>
      <c r="K16" s="98"/>
      <c r="L16" s="98"/>
    </row>
    <row r="17" spans="10:12" ht="15.75">
      <c r="J17" s="3"/>
      <c r="K17" s="3"/>
      <c r="L17" s="3"/>
    </row>
    <row r="18" spans="1:12" ht="15.75">
      <c r="A18" s="98" t="s">
        <v>106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12" ht="15.75">
      <c r="A19" s="98" t="s">
        <v>107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1:12" ht="15.75">
      <c r="A20" s="98" t="s">
        <v>108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1:12" ht="15.75">
      <c r="A21" s="98" t="s">
        <v>109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100" t="s">
        <v>248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10:12" ht="15.75">
      <c r="J24" s="3"/>
      <c r="K24" s="3"/>
      <c r="L24" s="3"/>
    </row>
    <row r="25" spans="1:12" ht="14.25" customHeight="1">
      <c r="A25" s="98" t="s">
        <v>224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4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 customHeight="1">
      <c r="A27" s="98" t="s">
        <v>223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2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.7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11:12" ht="15.75">
      <c r="K30" s="99"/>
      <c r="L30" s="99"/>
    </row>
    <row r="31" spans="1:12" ht="33.7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12" ht="15.7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1:12" ht="15.7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1:12" ht="15.7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1:12" ht="51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</sheetData>
  <sheetProtection/>
  <mergeCells count="30">
    <mergeCell ref="F5:L5"/>
    <mergeCell ref="F6:L6"/>
    <mergeCell ref="G13:L13"/>
    <mergeCell ref="F1:L1"/>
    <mergeCell ref="F2:L2"/>
    <mergeCell ref="F3:L3"/>
    <mergeCell ref="F4:L4"/>
    <mergeCell ref="F7:L7"/>
    <mergeCell ref="F8:L8"/>
    <mergeCell ref="A13:B13"/>
    <mergeCell ref="A14:B14"/>
    <mergeCell ref="A11:B11"/>
    <mergeCell ref="A12:B12"/>
    <mergeCell ref="I9:L9"/>
    <mergeCell ref="G11:L11"/>
    <mergeCell ref="G12:L12"/>
    <mergeCell ref="G16:L16"/>
    <mergeCell ref="A27:L27"/>
    <mergeCell ref="A18:L18"/>
    <mergeCell ref="A19:L19"/>
    <mergeCell ref="A20:L20"/>
    <mergeCell ref="G14:L14"/>
    <mergeCell ref="G15:L15"/>
    <mergeCell ref="A21:L21"/>
    <mergeCell ref="A31:L31"/>
    <mergeCell ref="A25:L25"/>
    <mergeCell ref="A29:L29"/>
    <mergeCell ref="K30:L30"/>
    <mergeCell ref="A23:L23"/>
    <mergeCell ref="A32:L35"/>
  </mergeCells>
  <printOptions/>
  <pageMargins left="1.3779527559055118" right="0.4724409448818898" top="0.7874015748031497" bottom="0.3937007874015748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view="pageBreakPreview" zoomScaleSheetLayoutView="100" workbookViewId="0" topLeftCell="A16">
      <selection activeCell="D9" sqref="D9"/>
    </sheetView>
  </sheetViews>
  <sheetFormatPr defaultColWidth="9.140625" defaultRowHeight="12.75"/>
  <cols>
    <col min="1" max="1" width="30.140625" style="0" customWidth="1"/>
    <col min="2" max="2" width="16.140625" style="0" customWidth="1"/>
    <col min="3" max="3" width="15.28125" style="0" customWidth="1"/>
    <col min="4" max="4" width="26.28125" style="0" customWidth="1"/>
    <col min="5" max="5" width="14.57421875" style="0" customWidth="1"/>
    <col min="6" max="6" width="13.00390625" style="0" customWidth="1"/>
    <col min="7" max="7" width="14.28125" style="0" customWidth="1"/>
    <col min="9" max="9" width="13.140625" style="0" bestFit="1" customWidth="1"/>
  </cols>
  <sheetData>
    <row r="1" spans="1:7" ht="19.5" customHeight="1">
      <c r="A1" s="114" t="s">
        <v>4</v>
      </c>
      <c r="B1" s="115"/>
      <c r="C1" s="115"/>
      <c r="D1" s="115"/>
      <c r="E1" s="115"/>
      <c r="F1" s="115"/>
      <c r="G1" s="115"/>
    </row>
    <row r="2" spans="8:19" ht="6.75" customHeight="1"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33" customHeight="1">
      <c r="A3" s="114" t="s">
        <v>117</v>
      </c>
      <c r="B3" s="115"/>
      <c r="C3" s="115"/>
      <c r="D3" s="115"/>
      <c r="E3" s="115"/>
      <c r="F3" s="115"/>
      <c r="G3" s="115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 s="4" customFormat="1" ht="44.25" customHeight="1">
      <c r="A4" s="108" t="s">
        <v>101</v>
      </c>
      <c r="B4" s="108" t="s">
        <v>102</v>
      </c>
      <c r="C4" s="108" t="s">
        <v>103</v>
      </c>
      <c r="D4" s="108"/>
      <c r="E4" s="108"/>
      <c r="F4" s="108"/>
      <c r="G4" s="10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</row>
    <row r="5" spans="1:19" s="4" customFormat="1" ht="37.5" customHeight="1">
      <c r="A5" s="108"/>
      <c r="B5" s="108"/>
      <c r="C5" s="5" t="s">
        <v>111</v>
      </c>
      <c r="D5" s="5" t="s">
        <v>112</v>
      </c>
      <c r="E5" s="5" t="s">
        <v>1</v>
      </c>
      <c r="F5" s="108" t="s">
        <v>0</v>
      </c>
      <c r="G5" s="10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6" spans="1:7" s="4" customFormat="1" ht="57.75" customHeight="1">
      <c r="A6" s="111" t="s">
        <v>141</v>
      </c>
      <c r="B6" s="111" t="s">
        <v>291</v>
      </c>
      <c r="C6" s="28" t="s">
        <v>142</v>
      </c>
      <c r="D6" s="28" t="s">
        <v>244</v>
      </c>
      <c r="E6" s="28" t="s">
        <v>240</v>
      </c>
      <c r="F6" s="116" t="s">
        <v>241</v>
      </c>
      <c r="G6" s="117"/>
    </row>
    <row r="7" spans="1:7" s="4" customFormat="1" ht="47.25" customHeight="1">
      <c r="A7" s="112"/>
      <c r="B7" s="112"/>
      <c r="C7" s="11" t="s">
        <v>143</v>
      </c>
      <c r="D7" s="11">
        <v>1</v>
      </c>
      <c r="E7" s="17">
        <v>40570</v>
      </c>
      <c r="F7" s="109" t="s">
        <v>144</v>
      </c>
      <c r="G7" s="110"/>
    </row>
    <row r="8" spans="1:7" s="4" customFormat="1" ht="51">
      <c r="A8" s="11" t="s">
        <v>145</v>
      </c>
      <c r="B8" s="11" t="s">
        <v>291</v>
      </c>
      <c r="C8" s="11" t="s">
        <v>146</v>
      </c>
      <c r="D8" s="11">
        <v>325</v>
      </c>
      <c r="E8" s="17">
        <v>40725</v>
      </c>
      <c r="F8" s="109" t="s">
        <v>147</v>
      </c>
      <c r="G8" s="110"/>
    </row>
    <row r="9" spans="1:7" s="4" customFormat="1" ht="51">
      <c r="A9" s="11" t="s">
        <v>148</v>
      </c>
      <c r="B9" s="11" t="s">
        <v>291</v>
      </c>
      <c r="C9" s="11" t="s">
        <v>149</v>
      </c>
      <c r="D9" s="11" t="s">
        <v>150</v>
      </c>
      <c r="E9" s="17">
        <v>41717</v>
      </c>
      <c r="F9" s="109" t="s">
        <v>147</v>
      </c>
      <c r="G9" s="110"/>
    </row>
    <row r="10" spans="1:7" s="4" customFormat="1" ht="42.75" customHeight="1">
      <c r="A10" s="11" t="s">
        <v>151</v>
      </c>
      <c r="B10" s="18" t="s">
        <v>291</v>
      </c>
      <c r="C10" s="11" t="s">
        <v>152</v>
      </c>
      <c r="D10" s="11" t="s">
        <v>153</v>
      </c>
      <c r="E10" s="17">
        <v>40584</v>
      </c>
      <c r="F10" s="113" t="s">
        <v>154</v>
      </c>
      <c r="G10" s="113"/>
    </row>
    <row r="11" s="4" customFormat="1" ht="15.75"/>
    <row r="12" spans="1:7" s="4" customFormat="1" ht="15.75" customHeight="1">
      <c r="A12" s="98" t="s">
        <v>118</v>
      </c>
      <c r="B12" s="98"/>
      <c r="C12" s="98"/>
      <c r="D12" s="98"/>
      <c r="E12" s="98"/>
      <c r="F12" s="98"/>
      <c r="G12" s="98"/>
    </row>
    <row r="13" spans="1:7" s="4" customFormat="1" ht="49.5" customHeight="1">
      <c r="A13" s="108" t="s">
        <v>104</v>
      </c>
      <c r="B13" s="108" t="s">
        <v>110</v>
      </c>
      <c r="C13" s="108"/>
      <c r="D13" s="108" t="s">
        <v>105</v>
      </c>
      <c r="E13" s="108" t="s">
        <v>114</v>
      </c>
      <c r="F13" s="108" t="s">
        <v>113</v>
      </c>
      <c r="G13" s="108"/>
    </row>
    <row r="14" spans="1:7" s="4" customFormat="1" ht="70.5" customHeight="1">
      <c r="A14" s="108"/>
      <c r="B14" s="95" t="s">
        <v>2</v>
      </c>
      <c r="C14" s="95" t="s">
        <v>3</v>
      </c>
      <c r="D14" s="108"/>
      <c r="E14" s="108"/>
      <c r="F14" s="5" t="s">
        <v>115</v>
      </c>
      <c r="G14" s="5" t="s">
        <v>116</v>
      </c>
    </row>
    <row r="15" spans="1:7" s="4" customFormat="1" ht="42.75" customHeight="1">
      <c r="A15" s="19" t="s">
        <v>155</v>
      </c>
      <c r="B15" s="96">
        <v>7</v>
      </c>
      <c r="C15" s="96">
        <v>7</v>
      </c>
      <c r="D15" s="28" t="s">
        <v>239</v>
      </c>
      <c r="E15" s="26">
        <f>G15/12/7.3</f>
        <v>71.84006849315068</v>
      </c>
      <c r="F15" s="26">
        <v>5783.6</v>
      </c>
      <c r="G15" s="26">
        <f>6162.98+130.21</f>
        <v>6293.19</v>
      </c>
    </row>
    <row r="16" spans="1:7" s="4" customFormat="1" ht="45" customHeight="1">
      <c r="A16" s="19" t="s">
        <v>156</v>
      </c>
      <c r="B16" s="96">
        <v>156.87</v>
      </c>
      <c r="C16" s="96">
        <v>166.57</v>
      </c>
      <c r="D16" s="106" t="s">
        <v>238</v>
      </c>
      <c r="E16" s="26">
        <f>G16/12/84</f>
        <v>37.35652777777778</v>
      </c>
      <c r="F16" s="26">
        <v>31435.6</v>
      </c>
      <c r="G16" s="26">
        <v>37655.38</v>
      </c>
    </row>
    <row r="17" spans="1:7" s="4" customFormat="1" ht="42.75" customHeight="1">
      <c r="A17" s="19" t="s">
        <v>157</v>
      </c>
      <c r="B17" s="96">
        <v>10.5</v>
      </c>
      <c r="C17" s="96">
        <v>10.5</v>
      </c>
      <c r="D17" s="107"/>
      <c r="E17" s="26">
        <f>G17/12/9</f>
        <v>34.83277777777778</v>
      </c>
      <c r="F17" s="26">
        <v>4395.61</v>
      </c>
      <c r="G17" s="26">
        <v>3761.94</v>
      </c>
    </row>
    <row r="18" spans="1:7" s="4" customFormat="1" ht="42" customHeight="1">
      <c r="A18" s="19" t="s">
        <v>158</v>
      </c>
      <c r="B18" s="96">
        <v>37</v>
      </c>
      <c r="C18" s="96">
        <v>37</v>
      </c>
      <c r="D18" s="29" t="s">
        <v>237</v>
      </c>
      <c r="E18" s="26">
        <f>G18/12/26</f>
        <v>19.80519230769231</v>
      </c>
      <c r="F18" s="26">
        <v>5363.050000000003</v>
      </c>
      <c r="G18" s="26">
        <v>6179.22</v>
      </c>
    </row>
    <row r="19" spans="1:7" ht="23.25" customHeight="1">
      <c r="A19" s="20" t="s">
        <v>159</v>
      </c>
      <c r="B19" s="97">
        <f>B15+B16+B17+B18</f>
        <v>211.37</v>
      </c>
      <c r="C19" s="97">
        <f>SUM(C15:C18)</f>
        <v>221.07</v>
      </c>
      <c r="D19" s="30"/>
      <c r="E19" s="26">
        <v>34.49</v>
      </c>
      <c r="F19" s="26">
        <f>F15+F16+F17+F18</f>
        <v>46977.86</v>
      </c>
      <c r="G19" s="26">
        <f>SUM(G15:G18)</f>
        <v>53889.73</v>
      </c>
    </row>
    <row r="20" ht="12.75">
      <c r="E20" s="45"/>
    </row>
    <row r="21" spans="6:7" ht="12.75">
      <c r="F21" s="25"/>
      <c r="G21" s="27"/>
    </row>
    <row r="22" ht="12.75">
      <c r="C22" s="27"/>
    </row>
  </sheetData>
  <sheetProtection/>
  <mergeCells count="22">
    <mergeCell ref="H2:S2"/>
    <mergeCell ref="H3:S5"/>
    <mergeCell ref="A3:G3"/>
    <mergeCell ref="E13:E14"/>
    <mergeCell ref="A6:A7"/>
    <mergeCell ref="B13:C13"/>
    <mergeCell ref="A13:A14"/>
    <mergeCell ref="F7:G7"/>
    <mergeCell ref="A1:G1"/>
    <mergeCell ref="C4:G4"/>
    <mergeCell ref="F5:G5"/>
    <mergeCell ref="B4:B5"/>
    <mergeCell ref="A4:A5"/>
    <mergeCell ref="F6:G6"/>
    <mergeCell ref="D16:D17"/>
    <mergeCell ref="F13:G13"/>
    <mergeCell ref="D13:D14"/>
    <mergeCell ref="F8:G8"/>
    <mergeCell ref="B6:B7"/>
    <mergeCell ref="F10:G10"/>
    <mergeCell ref="A12:G12"/>
    <mergeCell ref="F9:G9"/>
  </mergeCells>
  <printOptions/>
  <pageMargins left="0.984251968503937" right="0.2755905511811024" top="0.3937007874015748" bottom="0.3937007874015748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view="pageBreakPreview" zoomScaleSheetLayoutView="100" workbookViewId="0" topLeftCell="A52">
      <selection activeCell="D61" activeCellId="7" sqref="D39 D50 D51 D54 D55 D56 D58 D61"/>
    </sheetView>
  </sheetViews>
  <sheetFormatPr defaultColWidth="9.140625" defaultRowHeight="12.75"/>
  <cols>
    <col min="1" max="1" width="31.8515625" style="4" customWidth="1"/>
    <col min="2" max="2" width="11.421875" style="4" customWidth="1"/>
    <col min="3" max="3" width="11.28125" style="4" customWidth="1"/>
    <col min="4" max="4" width="12.140625" style="4" customWidth="1"/>
    <col min="5" max="5" width="22.8515625" style="4" customWidth="1"/>
    <col min="6" max="6" width="18.7109375" style="4" customWidth="1"/>
    <col min="7" max="16384" width="9.140625" style="4" customWidth="1"/>
  </cols>
  <sheetData>
    <row r="1" spans="1:5" ht="15" customHeight="1">
      <c r="A1" s="98" t="s">
        <v>12</v>
      </c>
      <c r="B1" s="98"/>
      <c r="C1" s="98"/>
      <c r="D1" s="98"/>
      <c r="E1" s="98"/>
    </row>
    <row r="2" spans="1:5" ht="12.75" customHeight="1">
      <c r="A2" s="3"/>
      <c r="B2" s="3"/>
      <c r="C2" s="3"/>
      <c r="D2" s="3"/>
      <c r="E2" s="3"/>
    </row>
    <row r="3" spans="1:5" ht="17.25" customHeight="1">
      <c r="A3" s="98" t="s">
        <v>122</v>
      </c>
      <c r="B3" s="98"/>
      <c r="C3" s="98"/>
      <c r="D3" s="98"/>
      <c r="E3" s="98"/>
    </row>
    <row r="4" ht="15.75">
      <c r="E4" s="7"/>
    </row>
    <row r="5" spans="1:5" ht="32.25" customHeight="1">
      <c r="A5" s="120" t="s">
        <v>10</v>
      </c>
      <c r="B5" s="121"/>
      <c r="C5" s="121"/>
      <c r="D5" s="122"/>
      <c r="E5" s="118" t="s">
        <v>24</v>
      </c>
    </row>
    <row r="6" spans="1:5" ht="81.75" customHeight="1">
      <c r="A6" s="5" t="s">
        <v>13</v>
      </c>
      <c r="B6" s="5" t="s">
        <v>72</v>
      </c>
      <c r="C6" s="5" t="s">
        <v>11</v>
      </c>
      <c r="D6" s="5" t="s">
        <v>9</v>
      </c>
      <c r="E6" s="119"/>
    </row>
    <row r="7" spans="1:5" ht="18" customHeight="1">
      <c r="A7" s="50" t="s">
        <v>160</v>
      </c>
      <c r="B7" s="51">
        <v>6984.08</v>
      </c>
      <c r="C7" s="51">
        <v>6835.48</v>
      </c>
      <c r="D7" s="52">
        <f>C7/B7*100-100</f>
        <v>-2.1276961317739875</v>
      </c>
      <c r="E7" s="111" t="s">
        <v>167</v>
      </c>
    </row>
    <row r="8" spans="1:5" ht="21" customHeight="1">
      <c r="A8" s="50" t="s">
        <v>161</v>
      </c>
      <c r="B8" s="51">
        <v>114.93</v>
      </c>
      <c r="C8" s="51">
        <v>8965.2</v>
      </c>
      <c r="D8" s="52">
        <f aca="true" t="shared" si="0" ref="D8:D14">C8/B8*100-100</f>
        <v>7700.574262594622</v>
      </c>
      <c r="E8" s="123"/>
    </row>
    <row r="9" spans="1:5" ht="15" customHeight="1">
      <c r="A9" s="50" t="s">
        <v>162</v>
      </c>
      <c r="B9" s="51">
        <v>51.49</v>
      </c>
      <c r="C9" s="51">
        <v>49.36</v>
      </c>
      <c r="D9" s="52">
        <f t="shared" si="0"/>
        <v>-4.1367255777821015</v>
      </c>
      <c r="E9" s="123"/>
    </row>
    <row r="10" spans="1:5" ht="30" customHeight="1">
      <c r="A10" s="50" t="s">
        <v>163</v>
      </c>
      <c r="B10" s="51">
        <v>2977.42</v>
      </c>
      <c r="C10" s="51">
        <v>2274.95</v>
      </c>
      <c r="D10" s="52">
        <f t="shared" si="0"/>
        <v>-23.59324515856011</v>
      </c>
      <c r="E10" s="123"/>
    </row>
    <row r="11" spans="1:5" ht="29.25" customHeight="1">
      <c r="A11" s="50" t="s">
        <v>164</v>
      </c>
      <c r="B11" s="51">
        <v>1258.11</v>
      </c>
      <c r="C11" s="51">
        <v>732.98</v>
      </c>
      <c r="D11" s="52">
        <f t="shared" si="0"/>
        <v>-41.73959351726001</v>
      </c>
      <c r="E11" s="123"/>
    </row>
    <row r="12" spans="1:5" ht="30">
      <c r="A12" s="50" t="s">
        <v>165</v>
      </c>
      <c r="B12" s="51">
        <v>2436.32</v>
      </c>
      <c r="C12" s="51">
        <v>1577.2</v>
      </c>
      <c r="D12" s="52">
        <f t="shared" si="0"/>
        <v>-35.26301963617259</v>
      </c>
      <c r="E12" s="123"/>
    </row>
    <row r="13" spans="1:5" ht="15.75">
      <c r="A13" s="24" t="s">
        <v>166</v>
      </c>
      <c r="B13" s="51">
        <v>0</v>
      </c>
      <c r="C13" s="51">
        <v>0</v>
      </c>
      <c r="D13" s="52"/>
      <c r="E13" s="123"/>
    </row>
    <row r="14" spans="1:5" ht="15.75">
      <c r="A14" s="24"/>
      <c r="B14" s="51">
        <f>SUM(B7:B13)</f>
        <v>13822.35</v>
      </c>
      <c r="C14" s="51">
        <f>SUM(C7:C13)</f>
        <v>20435.170000000002</v>
      </c>
      <c r="D14" s="52">
        <f t="shared" si="0"/>
        <v>47.84150307292177</v>
      </c>
      <c r="E14" s="6"/>
    </row>
    <row r="16" spans="1:5" ht="17.25" customHeight="1">
      <c r="A16" s="115" t="s">
        <v>123</v>
      </c>
      <c r="B16" s="115"/>
      <c r="C16" s="115"/>
      <c r="D16" s="115"/>
      <c r="E16" s="115"/>
    </row>
    <row r="17" ht="6.75" customHeight="1">
      <c r="E17" s="7"/>
    </row>
    <row r="18" spans="1:5" s="10" customFormat="1" ht="75">
      <c r="A18" s="48" t="s">
        <v>30</v>
      </c>
      <c r="B18" s="48" t="s">
        <v>72</v>
      </c>
      <c r="C18" s="48" t="s">
        <v>11</v>
      </c>
      <c r="D18" s="48" t="s">
        <v>9</v>
      </c>
      <c r="E18" s="48" t="s">
        <v>15</v>
      </c>
    </row>
    <row r="19" spans="1:5" ht="15.75">
      <c r="A19" s="50" t="s">
        <v>242</v>
      </c>
      <c r="B19" s="53">
        <v>0</v>
      </c>
      <c r="C19" s="53">
        <v>0.9</v>
      </c>
      <c r="D19" s="24">
        <v>0</v>
      </c>
      <c r="E19" s="24"/>
    </row>
    <row r="20" spans="1:5" ht="15.75">
      <c r="A20" s="50" t="s">
        <v>208</v>
      </c>
      <c r="B20" s="53">
        <v>50.169</v>
      </c>
      <c r="C20" s="53">
        <v>0</v>
      </c>
      <c r="D20" s="24">
        <v>0</v>
      </c>
      <c r="E20" s="24"/>
    </row>
    <row r="21" spans="1:5" ht="30">
      <c r="A21" s="50" t="s">
        <v>209</v>
      </c>
      <c r="B21" s="53">
        <v>33</v>
      </c>
      <c r="C21" s="53">
        <v>33</v>
      </c>
      <c r="D21" s="52">
        <f>C21/B21*100-100</f>
        <v>0</v>
      </c>
      <c r="E21" s="24" t="s">
        <v>213</v>
      </c>
    </row>
    <row r="22" spans="1:5" ht="30">
      <c r="A22" s="50" t="s">
        <v>210</v>
      </c>
      <c r="B22" s="53">
        <v>2.95</v>
      </c>
      <c r="C22" s="53">
        <v>13.95</v>
      </c>
      <c r="D22" s="52">
        <f>C22/B22*100-100</f>
        <v>372.88135593220335</v>
      </c>
      <c r="E22" s="24" t="s">
        <v>213</v>
      </c>
    </row>
    <row r="23" spans="1:5" ht="30">
      <c r="A23" s="50" t="s">
        <v>212</v>
      </c>
      <c r="B23" s="53">
        <v>1.53</v>
      </c>
      <c r="C23" s="53">
        <v>0</v>
      </c>
      <c r="D23" s="24">
        <v>0</v>
      </c>
      <c r="E23" s="24"/>
    </row>
    <row r="24" spans="1:5" ht="15.75">
      <c r="A24" s="50" t="s">
        <v>211</v>
      </c>
      <c r="B24" s="53">
        <v>34.95</v>
      </c>
      <c r="C24" s="53">
        <v>40.36</v>
      </c>
      <c r="D24" s="52">
        <f>C24/B24*100-100</f>
        <v>15.479256080114439</v>
      </c>
      <c r="E24" s="24"/>
    </row>
    <row r="25" spans="1:5" ht="15.75">
      <c r="A25" s="50" t="s">
        <v>243</v>
      </c>
      <c r="B25" s="53">
        <v>0</v>
      </c>
      <c r="C25" s="53">
        <v>27.25</v>
      </c>
      <c r="D25" s="24">
        <v>0</v>
      </c>
      <c r="E25" s="24"/>
    </row>
    <row r="26" spans="1:5" ht="15.75">
      <c r="A26" s="50" t="s">
        <v>234</v>
      </c>
      <c r="B26" s="53">
        <v>0.26</v>
      </c>
      <c r="C26" s="53">
        <v>0</v>
      </c>
      <c r="D26" s="24">
        <v>0</v>
      </c>
      <c r="E26" s="24"/>
    </row>
    <row r="27" spans="1:5" ht="15.75">
      <c r="A27" s="50" t="s">
        <v>119</v>
      </c>
      <c r="B27" s="53"/>
      <c r="C27" s="53"/>
      <c r="D27" s="24"/>
      <c r="E27" s="24"/>
    </row>
    <row r="28" spans="1:5" ht="30">
      <c r="A28" s="50" t="s">
        <v>120</v>
      </c>
      <c r="B28" s="53"/>
      <c r="C28" s="53"/>
      <c r="D28" s="24"/>
      <c r="E28" s="24"/>
    </row>
    <row r="29" spans="1:5" ht="30">
      <c r="A29" s="50" t="s">
        <v>235</v>
      </c>
      <c r="B29" s="53">
        <v>61.9</v>
      </c>
      <c r="C29" s="53">
        <v>0</v>
      </c>
      <c r="D29" s="24">
        <v>0</v>
      </c>
      <c r="E29" s="24"/>
    </row>
    <row r="30" spans="1:5" ht="15.75">
      <c r="A30" s="50" t="s">
        <v>236</v>
      </c>
      <c r="B30" s="53">
        <v>0</v>
      </c>
      <c r="C30" s="53">
        <v>0</v>
      </c>
      <c r="D30" s="24">
        <v>0</v>
      </c>
      <c r="E30" s="24"/>
    </row>
    <row r="31" spans="1:5" ht="15.75">
      <c r="A31" s="51" t="s">
        <v>16</v>
      </c>
      <c r="B31" s="53">
        <f>B19+B20+B21+B22+B23+B24+B26+B27+B28+B29+B30</f>
        <v>184.75900000000001</v>
      </c>
      <c r="C31" s="53">
        <f>C20+C21+C22+C23+C24+C26+C29+C30+C19+C25</f>
        <v>115.46000000000001</v>
      </c>
      <c r="D31" s="52">
        <f>C31/B31*100-100</f>
        <v>-37.50778040582596</v>
      </c>
      <c r="E31" s="48" t="s">
        <v>21</v>
      </c>
    </row>
    <row r="32" ht="15.75">
      <c r="C32" s="46"/>
    </row>
    <row r="33" spans="1:5" ht="15.75" customHeight="1">
      <c r="A33" s="115" t="s">
        <v>124</v>
      </c>
      <c r="B33" s="115"/>
      <c r="C33" s="115"/>
      <c r="D33" s="115"/>
      <c r="E33" s="115"/>
    </row>
    <row r="34" ht="15.75">
      <c r="E34" s="7"/>
    </row>
    <row r="35" spans="1:5" ht="82.5" customHeight="1">
      <c r="A35" s="48" t="s">
        <v>30</v>
      </c>
      <c r="B35" s="48" t="s">
        <v>72</v>
      </c>
      <c r="C35" s="48" t="s">
        <v>11</v>
      </c>
      <c r="D35" s="48" t="s">
        <v>9</v>
      </c>
      <c r="E35" s="48" t="s">
        <v>15</v>
      </c>
    </row>
    <row r="36" spans="1:5" ht="15.75">
      <c r="A36" s="50" t="s">
        <v>36</v>
      </c>
      <c r="B36" s="76">
        <v>0</v>
      </c>
      <c r="C36" s="76">
        <v>4.77</v>
      </c>
      <c r="D36" s="48">
        <v>0</v>
      </c>
      <c r="E36" s="24"/>
    </row>
    <row r="37" spans="1:5" ht="15.75">
      <c r="A37" s="50" t="s">
        <v>175</v>
      </c>
      <c r="B37" s="76">
        <v>18.03</v>
      </c>
      <c r="C37" s="76">
        <v>0</v>
      </c>
      <c r="D37" s="48">
        <v>0</v>
      </c>
      <c r="E37" s="24"/>
    </row>
    <row r="38" spans="1:5" ht="30">
      <c r="A38" s="50" t="s">
        <v>173</v>
      </c>
      <c r="B38" s="76">
        <v>0</v>
      </c>
      <c r="C38" s="76">
        <v>0.04</v>
      </c>
      <c r="D38" s="48">
        <v>0</v>
      </c>
      <c r="E38" s="24"/>
    </row>
    <row r="39" spans="1:5" ht="15.75">
      <c r="A39" s="50" t="s">
        <v>214</v>
      </c>
      <c r="B39" s="76">
        <v>3.55</v>
      </c>
      <c r="C39" s="76">
        <v>8.53</v>
      </c>
      <c r="D39" s="52">
        <f>C39/B39*100-100</f>
        <v>140.28169014084506</v>
      </c>
      <c r="E39" s="24"/>
    </row>
    <row r="40" spans="1:5" ht="15.75">
      <c r="A40" s="58" t="s">
        <v>215</v>
      </c>
      <c r="B40" s="77">
        <v>7.04</v>
      </c>
      <c r="C40" s="77">
        <v>0</v>
      </c>
      <c r="D40" s="24">
        <v>0</v>
      </c>
      <c r="E40" s="24"/>
    </row>
    <row r="41" spans="1:5" ht="15.75">
      <c r="A41" s="58" t="s">
        <v>174</v>
      </c>
      <c r="B41" s="77"/>
      <c r="C41" s="77"/>
      <c r="D41" s="24"/>
      <c r="E41" s="24"/>
    </row>
    <row r="42" spans="1:5" ht="15.75">
      <c r="A42" s="58" t="s">
        <v>216</v>
      </c>
      <c r="B42" s="77">
        <v>7.09</v>
      </c>
      <c r="C42" s="77">
        <v>0</v>
      </c>
      <c r="D42" s="24">
        <v>0</v>
      </c>
      <c r="E42" s="24"/>
    </row>
    <row r="43" spans="1:5" ht="30">
      <c r="A43" s="58" t="s">
        <v>176</v>
      </c>
      <c r="B43" s="77"/>
      <c r="C43" s="77"/>
      <c r="D43" s="24"/>
      <c r="E43" s="24"/>
    </row>
    <row r="44" spans="1:5" ht="30">
      <c r="A44" s="58" t="s">
        <v>168</v>
      </c>
      <c r="B44" s="78"/>
      <c r="C44" s="78"/>
      <c r="D44" s="24"/>
      <c r="E44" s="24"/>
    </row>
    <row r="45" spans="1:5" ht="45">
      <c r="A45" s="58" t="s">
        <v>265</v>
      </c>
      <c r="B45" s="77">
        <v>0</v>
      </c>
      <c r="C45" s="77">
        <v>9.22</v>
      </c>
      <c r="D45" s="24">
        <v>0</v>
      </c>
      <c r="E45" s="24" t="s">
        <v>266</v>
      </c>
    </row>
    <row r="46" spans="1:5" ht="15.75">
      <c r="A46" s="58" t="s">
        <v>264</v>
      </c>
      <c r="B46" s="78">
        <v>0</v>
      </c>
      <c r="C46" s="79">
        <v>29.64</v>
      </c>
      <c r="D46" s="55">
        <v>0</v>
      </c>
      <c r="E46" s="24" t="s">
        <v>267</v>
      </c>
    </row>
    <row r="47" spans="1:5" ht="30">
      <c r="A47" s="58" t="s">
        <v>263</v>
      </c>
      <c r="B47" s="78">
        <v>0</v>
      </c>
      <c r="C47" s="79">
        <v>34.51</v>
      </c>
      <c r="D47" s="55">
        <v>0</v>
      </c>
      <c r="E47" s="24" t="s">
        <v>268</v>
      </c>
    </row>
    <row r="48" spans="1:5" ht="15.75">
      <c r="A48" s="58" t="s">
        <v>262</v>
      </c>
      <c r="B48" s="77">
        <v>0</v>
      </c>
      <c r="C48" s="79">
        <v>0.53</v>
      </c>
      <c r="D48" s="24">
        <v>0</v>
      </c>
      <c r="E48" s="24" t="s">
        <v>269</v>
      </c>
    </row>
    <row r="49" spans="1:5" ht="30">
      <c r="A49" s="58" t="s">
        <v>220</v>
      </c>
      <c r="B49" s="77">
        <v>10.2</v>
      </c>
      <c r="C49" s="79">
        <v>0</v>
      </c>
      <c r="D49" s="24">
        <v>0</v>
      </c>
      <c r="E49" s="24"/>
    </row>
    <row r="50" spans="1:5" ht="15.75">
      <c r="A50" s="58" t="s">
        <v>169</v>
      </c>
      <c r="B50" s="78">
        <v>32.26</v>
      </c>
      <c r="C50" s="79">
        <v>0.02</v>
      </c>
      <c r="D50" s="52">
        <f>C50/B50*100-100</f>
        <v>-99.93800371977682</v>
      </c>
      <c r="E50" s="24" t="s">
        <v>269</v>
      </c>
    </row>
    <row r="51" spans="1:5" ht="15.75">
      <c r="A51" s="58" t="s">
        <v>170</v>
      </c>
      <c r="B51" s="77">
        <v>161.25</v>
      </c>
      <c r="C51" s="79">
        <v>1.04</v>
      </c>
      <c r="D51" s="52">
        <f>C51/B51*100-100</f>
        <v>-99.35503875968992</v>
      </c>
      <c r="E51" s="24" t="s">
        <v>269</v>
      </c>
    </row>
    <row r="52" spans="1:5" ht="15.75">
      <c r="A52" s="58" t="s">
        <v>217</v>
      </c>
      <c r="B52" s="77">
        <v>18.41</v>
      </c>
      <c r="C52" s="79">
        <v>0</v>
      </c>
      <c r="D52" s="24">
        <v>0</v>
      </c>
      <c r="E52" s="24"/>
    </row>
    <row r="53" spans="1:5" ht="15.75">
      <c r="A53" s="58" t="s">
        <v>218</v>
      </c>
      <c r="B53" s="77">
        <v>31.29</v>
      </c>
      <c r="C53" s="77">
        <v>0</v>
      </c>
      <c r="D53" s="24">
        <v>0</v>
      </c>
      <c r="E53" s="24"/>
    </row>
    <row r="54" spans="1:5" ht="30">
      <c r="A54" s="58" t="s">
        <v>221</v>
      </c>
      <c r="B54" s="77">
        <v>0.3</v>
      </c>
      <c r="C54" s="77">
        <v>12.31</v>
      </c>
      <c r="D54" s="52">
        <f>C54/B54*100-100</f>
        <v>4003.333333333334</v>
      </c>
      <c r="E54" s="24" t="s">
        <v>269</v>
      </c>
    </row>
    <row r="55" spans="1:5" ht="30">
      <c r="A55" s="58" t="s">
        <v>219</v>
      </c>
      <c r="B55" s="80">
        <v>173.12</v>
      </c>
      <c r="C55" s="80">
        <v>79.47</v>
      </c>
      <c r="D55" s="52">
        <f>C55/B55*100-100</f>
        <v>-54.095425138632166</v>
      </c>
      <c r="E55" s="24" t="s">
        <v>269</v>
      </c>
    </row>
    <row r="56" spans="1:5" ht="30">
      <c r="A56" s="58" t="s">
        <v>171</v>
      </c>
      <c r="B56" s="80">
        <v>772.11</v>
      </c>
      <c r="C56" s="80">
        <v>298.92</v>
      </c>
      <c r="D56" s="52">
        <f>C56/B56*100-100</f>
        <v>-61.2853090880833</v>
      </c>
      <c r="E56" s="24" t="s">
        <v>269</v>
      </c>
    </row>
    <row r="57" spans="1:5" ht="30">
      <c r="A57" s="58" t="s">
        <v>172</v>
      </c>
      <c r="B57" s="80">
        <v>1.09</v>
      </c>
      <c r="C57" s="80">
        <v>0</v>
      </c>
      <c r="D57" s="54">
        <v>0</v>
      </c>
      <c r="E57" s="24"/>
    </row>
    <row r="58" spans="1:5" ht="30">
      <c r="A58" s="58" t="s">
        <v>222</v>
      </c>
      <c r="B58" s="80">
        <v>7.57</v>
      </c>
      <c r="C58" s="80">
        <v>3.25</v>
      </c>
      <c r="D58" s="52">
        <f>C58/B58*100-100</f>
        <v>-57.06737120211361</v>
      </c>
      <c r="E58" s="24" t="s">
        <v>269</v>
      </c>
    </row>
    <row r="59" spans="1:5" ht="15.75">
      <c r="A59" s="59" t="s">
        <v>119</v>
      </c>
      <c r="B59" s="56"/>
      <c r="C59" s="56"/>
      <c r="D59" s="56"/>
      <c r="E59" s="57"/>
    </row>
    <row r="60" spans="1:5" ht="30">
      <c r="A60" s="50" t="s">
        <v>121</v>
      </c>
      <c r="B60" s="24"/>
      <c r="C60" s="24"/>
      <c r="D60" s="24"/>
      <c r="E60" s="24"/>
    </row>
    <row r="61" spans="1:5" ht="18" customHeight="1">
      <c r="A61" s="51" t="s">
        <v>16</v>
      </c>
      <c r="B61" s="55">
        <f>SUM(B36:B60)</f>
        <v>1243.31</v>
      </c>
      <c r="C61" s="53">
        <f>SUM(C36:C60)</f>
        <v>482.25</v>
      </c>
      <c r="D61" s="52">
        <f>C61/B61*100-100</f>
        <v>-61.212408811961616</v>
      </c>
      <c r="E61" s="24"/>
    </row>
    <row r="62" spans="1:5" ht="15.75">
      <c r="A62" s="15"/>
      <c r="B62" s="9"/>
      <c r="C62" s="9"/>
      <c r="D62" s="9"/>
      <c r="E62" s="9"/>
    </row>
    <row r="63" spans="1:5" ht="50.25" customHeight="1">
      <c r="A63" s="98" t="s">
        <v>138</v>
      </c>
      <c r="B63" s="98"/>
      <c r="C63" s="98"/>
      <c r="D63" s="98"/>
      <c r="E63" s="98"/>
    </row>
    <row r="64" ht="15.75">
      <c r="E64" s="7"/>
    </row>
    <row r="65" spans="1:5" ht="99.75" customHeight="1">
      <c r="A65" s="5" t="s">
        <v>17</v>
      </c>
      <c r="B65" s="5" t="s">
        <v>18</v>
      </c>
      <c r="C65" s="5" t="s">
        <v>19</v>
      </c>
      <c r="D65" s="5" t="s">
        <v>22</v>
      </c>
      <c r="E65" s="5" t="s">
        <v>23</v>
      </c>
    </row>
    <row r="66" spans="1:5" ht="15.75">
      <c r="A66" s="6"/>
      <c r="B66" s="6"/>
      <c r="C66" s="6"/>
      <c r="D66" s="6"/>
      <c r="E66" s="6"/>
    </row>
    <row r="67" spans="1:5" ht="15.75">
      <c r="A67" s="6"/>
      <c r="B67" s="6"/>
      <c r="C67" s="6"/>
      <c r="D67" s="6"/>
      <c r="E67" s="6"/>
    </row>
    <row r="68" spans="1:5" ht="15.75">
      <c r="A68" s="6"/>
      <c r="B68" s="6"/>
      <c r="C68" s="6"/>
      <c r="D68" s="6"/>
      <c r="E68" s="6"/>
    </row>
    <row r="69" spans="1:5" ht="15.75">
      <c r="A69" s="8" t="s">
        <v>20</v>
      </c>
      <c r="B69" s="5" t="s">
        <v>21</v>
      </c>
      <c r="C69" s="5" t="s">
        <v>21</v>
      </c>
      <c r="D69" s="6"/>
      <c r="E69" s="6"/>
    </row>
  </sheetData>
  <sheetProtection/>
  <mergeCells count="8">
    <mergeCell ref="A63:E63"/>
    <mergeCell ref="E5:E6"/>
    <mergeCell ref="A5:D5"/>
    <mergeCell ref="A1:E1"/>
    <mergeCell ref="A3:E3"/>
    <mergeCell ref="A16:E16"/>
    <mergeCell ref="A33:E33"/>
    <mergeCell ref="E7:E13"/>
  </mergeCells>
  <printOptions/>
  <pageMargins left="0.984251968503937" right="0.2755905511811024" top="0.3937007874015748" bottom="0.3937007874015748" header="0.5118110236220472" footer="0.5118110236220472"/>
  <pageSetup fitToHeight="2" fitToWidth="1" horizontalDpi="600" verticalDpi="600" orientation="portrait" paperSize="9" scale="93" r:id="rId1"/>
  <rowBreaks count="2" manualBreakCount="2">
    <brk id="32" max="255" man="1"/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70" zoomScaleNormal="70" zoomScalePageLayoutView="0" workbookViewId="0" topLeftCell="A10">
      <selection activeCell="G27" activeCellId="6" sqref="G6 G9 G12 G18 G21 G24 G27"/>
    </sheetView>
  </sheetViews>
  <sheetFormatPr defaultColWidth="9.140625" defaultRowHeight="12.75"/>
  <cols>
    <col min="1" max="1" width="21.421875" style="49" customWidth="1"/>
    <col min="2" max="2" width="37.28125" style="49" customWidth="1"/>
    <col min="3" max="4" width="10.8515625" style="49" customWidth="1"/>
    <col min="5" max="5" width="11.140625" style="49" customWidth="1"/>
    <col min="6" max="6" width="12.140625" style="49" customWidth="1"/>
    <col min="7" max="7" width="11.28125" style="49" customWidth="1"/>
    <col min="8" max="8" width="17.7109375" style="49" customWidth="1"/>
    <col min="9" max="9" width="16.00390625" style="49" customWidth="1"/>
    <col min="10" max="10" width="30.28125" style="49" customWidth="1"/>
    <col min="11" max="16384" width="9.140625" style="49" customWidth="1"/>
  </cols>
  <sheetData>
    <row r="1" spans="2:10" ht="15.75">
      <c r="B1" s="127" t="s">
        <v>133</v>
      </c>
      <c r="C1" s="127"/>
      <c r="D1" s="127"/>
      <c r="E1" s="127"/>
      <c r="F1" s="127"/>
      <c r="G1" s="127"/>
      <c r="H1" s="127"/>
      <c r="I1" s="127"/>
      <c r="J1" s="127"/>
    </row>
    <row r="3" spans="1:11" ht="51" customHeight="1">
      <c r="A3" s="128" t="s">
        <v>25</v>
      </c>
      <c r="B3" s="128" t="s">
        <v>181</v>
      </c>
      <c r="C3" s="124" t="s">
        <v>78</v>
      </c>
      <c r="D3" s="130" t="s">
        <v>26</v>
      </c>
      <c r="E3" s="131"/>
      <c r="F3" s="131"/>
      <c r="G3" s="132"/>
      <c r="H3" s="124" t="s">
        <v>182</v>
      </c>
      <c r="I3" s="124" t="s">
        <v>81</v>
      </c>
      <c r="J3" s="124" t="s">
        <v>80</v>
      </c>
      <c r="K3" s="62"/>
    </row>
    <row r="4" spans="1:11" ht="37.5" customHeight="1">
      <c r="A4" s="129"/>
      <c r="B4" s="129"/>
      <c r="C4" s="125"/>
      <c r="D4" s="133" t="s">
        <v>183</v>
      </c>
      <c r="E4" s="133"/>
      <c r="F4" s="133" t="s">
        <v>184</v>
      </c>
      <c r="G4" s="133"/>
      <c r="H4" s="125"/>
      <c r="I4" s="125"/>
      <c r="J4" s="125"/>
      <c r="K4" s="62"/>
    </row>
    <row r="5" spans="1:11" ht="45.75" customHeight="1">
      <c r="A5" s="129"/>
      <c r="B5" s="129"/>
      <c r="C5" s="125"/>
      <c r="D5" s="60" t="s">
        <v>77</v>
      </c>
      <c r="E5" s="60" t="s">
        <v>76</v>
      </c>
      <c r="F5" s="60" t="s">
        <v>77</v>
      </c>
      <c r="G5" s="60" t="s">
        <v>76</v>
      </c>
      <c r="H5" s="125"/>
      <c r="I5" s="125"/>
      <c r="J5" s="125"/>
      <c r="K5" s="62"/>
    </row>
    <row r="6" spans="1:11" ht="31.5">
      <c r="A6" s="124" t="s">
        <v>225</v>
      </c>
      <c r="B6" s="72" t="s">
        <v>185</v>
      </c>
      <c r="C6" s="47" t="s">
        <v>186</v>
      </c>
      <c r="D6" s="47">
        <v>225</v>
      </c>
      <c r="E6" s="47">
        <f>D6</f>
        <v>225</v>
      </c>
      <c r="F6" s="47">
        <v>225</v>
      </c>
      <c r="G6" s="47">
        <v>225</v>
      </c>
      <c r="H6" s="47"/>
      <c r="I6" s="47" t="s">
        <v>187</v>
      </c>
      <c r="J6" s="47" t="s">
        <v>188</v>
      </c>
      <c r="K6" s="62"/>
    </row>
    <row r="7" spans="1:11" ht="86.25" customHeight="1">
      <c r="A7" s="125"/>
      <c r="B7" s="67" t="s">
        <v>189</v>
      </c>
      <c r="C7" s="61" t="s">
        <v>190</v>
      </c>
      <c r="D7" s="63">
        <v>34218</v>
      </c>
      <c r="E7" s="63">
        <f>D7</f>
        <v>34218</v>
      </c>
      <c r="F7" s="63">
        <v>42207.85</v>
      </c>
      <c r="G7" s="63">
        <f>42207.85-14.33149</f>
        <v>42193.51851</v>
      </c>
      <c r="H7" s="47"/>
      <c r="I7" s="64" t="s">
        <v>191</v>
      </c>
      <c r="J7" s="60" t="s">
        <v>188</v>
      </c>
      <c r="K7" s="62"/>
    </row>
    <row r="8" spans="1:10" ht="31.5">
      <c r="A8" s="126"/>
      <c r="B8" s="67" t="s">
        <v>192</v>
      </c>
      <c r="C8" s="61" t="s">
        <v>193</v>
      </c>
      <c r="D8" s="65">
        <v>1</v>
      </c>
      <c r="E8" s="65">
        <v>1</v>
      </c>
      <c r="F8" s="65">
        <v>1</v>
      </c>
      <c r="G8" s="65">
        <v>1</v>
      </c>
      <c r="H8" s="47"/>
      <c r="I8" s="47" t="s">
        <v>187</v>
      </c>
      <c r="J8" s="60" t="s">
        <v>188</v>
      </c>
    </row>
    <row r="9" spans="1:10" ht="31.5">
      <c r="A9" s="124" t="s">
        <v>226</v>
      </c>
      <c r="B9" s="72" t="s">
        <v>185</v>
      </c>
      <c r="C9" s="47" t="s">
        <v>186</v>
      </c>
      <c r="D9" s="47">
        <v>75</v>
      </c>
      <c r="E9" s="47">
        <f>D9</f>
        <v>75</v>
      </c>
      <c r="F9" s="47">
        <v>75</v>
      </c>
      <c r="G9" s="47">
        <v>75</v>
      </c>
      <c r="H9" s="47"/>
      <c r="I9" s="47" t="s">
        <v>187</v>
      </c>
      <c r="J9" s="47" t="s">
        <v>188</v>
      </c>
    </row>
    <row r="10" spans="1:10" ht="110.25" customHeight="1">
      <c r="A10" s="125"/>
      <c r="B10" s="67" t="s">
        <v>189</v>
      </c>
      <c r="C10" s="61" t="s">
        <v>190</v>
      </c>
      <c r="D10" s="63">
        <v>6316.03</v>
      </c>
      <c r="E10" s="63">
        <f>D10</f>
        <v>6316.03</v>
      </c>
      <c r="F10" s="63">
        <v>7790.81</v>
      </c>
      <c r="G10" s="63">
        <v>7790.81</v>
      </c>
      <c r="H10" s="47"/>
      <c r="I10" s="64" t="s">
        <v>191</v>
      </c>
      <c r="J10" s="60" t="s">
        <v>188</v>
      </c>
    </row>
    <row r="11" spans="1:10" ht="31.5">
      <c r="A11" s="126"/>
      <c r="B11" s="67" t="s">
        <v>192</v>
      </c>
      <c r="C11" s="61" t="s">
        <v>193</v>
      </c>
      <c r="D11" s="65">
        <v>1</v>
      </c>
      <c r="E11" s="65">
        <v>1</v>
      </c>
      <c r="F11" s="65">
        <v>1</v>
      </c>
      <c r="G11" s="65">
        <v>1</v>
      </c>
      <c r="H11" s="47"/>
      <c r="I11" s="47" t="s">
        <v>187</v>
      </c>
      <c r="J11" s="60" t="s">
        <v>188</v>
      </c>
    </row>
    <row r="12" spans="1:10" ht="31.5">
      <c r="A12" s="124" t="s">
        <v>260</v>
      </c>
      <c r="B12" s="72" t="s">
        <v>185</v>
      </c>
      <c r="C12" s="64" t="s">
        <v>186</v>
      </c>
      <c r="D12" s="66">
        <v>31</v>
      </c>
      <c r="E12" s="66">
        <v>31</v>
      </c>
      <c r="F12" s="66">
        <v>31</v>
      </c>
      <c r="G12" s="66">
        <v>31</v>
      </c>
      <c r="H12" s="64"/>
      <c r="I12" s="47" t="s">
        <v>187</v>
      </c>
      <c r="J12" s="60" t="s">
        <v>188</v>
      </c>
    </row>
    <row r="13" spans="1:10" ht="95.25" customHeight="1">
      <c r="A13" s="134"/>
      <c r="B13" s="67" t="s">
        <v>189</v>
      </c>
      <c r="C13" s="47" t="s">
        <v>190</v>
      </c>
      <c r="D13" s="68">
        <v>5859.32</v>
      </c>
      <c r="E13" s="63">
        <f>D13</f>
        <v>5859.32</v>
      </c>
      <c r="F13" s="68">
        <v>7227.46</v>
      </c>
      <c r="G13" s="68">
        <v>7227.46</v>
      </c>
      <c r="H13" s="64"/>
      <c r="I13" s="64" t="s">
        <v>191</v>
      </c>
      <c r="J13" s="60" t="s">
        <v>188</v>
      </c>
    </row>
    <row r="14" spans="1:10" ht="31.5">
      <c r="A14" s="135"/>
      <c r="B14" s="67" t="s">
        <v>194</v>
      </c>
      <c r="C14" s="47" t="s">
        <v>193</v>
      </c>
      <c r="D14" s="65">
        <v>1</v>
      </c>
      <c r="E14" s="65">
        <v>1</v>
      </c>
      <c r="F14" s="65">
        <v>1</v>
      </c>
      <c r="G14" s="65">
        <v>1</v>
      </c>
      <c r="H14" s="47"/>
      <c r="I14" s="47" t="s">
        <v>187</v>
      </c>
      <c r="J14" s="60" t="s">
        <v>188</v>
      </c>
    </row>
    <row r="15" spans="1:10" ht="31.5">
      <c r="A15" s="124" t="s">
        <v>227</v>
      </c>
      <c r="B15" s="72" t="s">
        <v>185</v>
      </c>
      <c r="C15" s="47" t="s">
        <v>186</v>
      </c>
      <c r="D15" s="69">
        <v>210</v>
      </c>
      <c r="E15" s="69">
        <v>210</v>
      </c>
      <c r="F15" s="69"/>
      <c r="G15" s="69"/>
      <c r="H15" s="47"/>
      <c r="I15" s="47" t="s">
        <v>187</v>
      </c>
      <c r="J15" s="47"/>
    </row>
    <row r="16" spans="1:10" ht="93.75" customHeight="1">
      <c r="A16" s="125"/>
      <c r="B16" s="67" t="s">
        <v>189</v>
      </c>
      <c r="C16" s="47" t="s">
        <v>190</v>
      </c>
      <c r="D16" s="63">
        <v>7530.45</v>
      </c>
      <c r="E16" s="63">
        <f>D16</f>
        <v>7530.45</v>
      </c>
      <c r="F16" s="63"/>
      <c r="G16" s="63"/>
      <c r="H16" s="47"/>
      <c r="I16" s="64" t="s">
        <v>191</v>
      </c>
      <c r="J16" s="60" t="s">
        <v>188</v>
      </c>
    </row>
    <row r="17" spans="1:10" ht="31.5">
      <c r="A17" s="126"/>
      <c r="B17" s="67" t="s">
        <v>194</v>
      </c>
      <c r="C17" s="47" t="s">
        <v>193</v>
      </c>
      <c r="D17" s="65">
        <v>1</v>
      </c>
      <c r="E17" s="70">
        <f>E16/D16</f>
        <v>1</v>
      </c>
      <c r="F17" s="65"/>
      <c r="G17" s="65"/>
      <c r="H17" s="47"/>
      <c r="I17" s="47" t="s">
        <v>187</v>
      </c>
      <c r="J17" s="47" t="s">
        <v>188</v>
      </c>
    </row>
    <row r="18" spans="1:10" ht="31.5">
      <c r="A18" s="124" t="s">
        <v>227</v>
      </c>
      <c r="B18" s="72" t="s">
        <v>185</v>
      </c>
      <c r="C18" s="47" t="s">
        <v>249</v>
      </c>
      <c r="D18" s="69"/>
      <c r="E18" s="69"/>
      <c r="F18" s="69">
        <v>13028</v>
      </c>
      <c r="G18" s="69">
        <v>13028</v>
      </c>
      <c r="H18" s="47"/>
      <c r="I18" s="47" t="s">
        <v>187</v>
      </c>
      <c r="J18" s="47"/>
    </row>
    <row r="19" spans="1:10" ht="78.75">
      <c r="A19" s="125"/>
      <c r="B19" s="67" t="s">
        <v>189</v>
      </c>
      <c r="C19" s="47" t="s">
        <v>190</v>
      </c>
      <c r="D19" s="63"/>
      <c r="E19" s="63"/>
      <c r="F19" s="63">
        <v>9288.8</v>
      </c>
      <c r="G19" s="63">
        <v>9288.8</v>
      </c>
      <c r="H19" s="47"/>
      <c r="I19" s="64" t="s">
        <v>191</v>
      </c>
      <c r="J19" s="60" t="s">
        <v>188</v>
      </c>
    </row>
    <row r="20" spans="1:10" ht="31.5">
      <c r="A20" s="126"/>
      <c r="B20" s="67" t="s">
        <v>194</v>
      </c>
      <c r="C20" s="47" t="s">
        <v>193</v>
      </c>
      <c r="D20" s="65"/>
      <c r="E20" s="70"/>
      <c r="F20" s="65">
        <v>1</v>
      </c>
      <c r="G20" s="65">
        <v>1</v>
      </c>
      <c r="H20" s="47"/>
      <c r="I20" s="47" t="s">
        <v>187</v>
      </c>
      <c r="J20" s="47" t="s">
        <v>188</v>
      </c>
    </row>
    <row r="21" spans="1:10" ht="31.5">
      <c r="A21" s="124" t="s">
        <v>204</v>
      </c>
      <c r="B21" s="72" t="s">
        <v>185</v>
      </c>
      <c r="C21" s="47" t="s">
        <v>186</v>
      </c>
      <c r="D21" s="69">
        <v>225</v>
      </c>
      <c r="E21" s="69">
        <v>225</v>
      </c>
      <c r="F21" s="69">
        <v>225</v>
      </c>
      <c r="G21" s="69">
        <v>225</v>
      </c>
      <c r="H21" s="47"/>
      <c r="I21" s="47" t="s">
        <v>187</v>
      </c>
      <c r="J21" s="47"/>
    </row>
    <row r="22" spans="1:10" ht="78.75">
      <c r="A22" s="125"/>
      <c r="B22" s="67" t="s">
        <v>189</v>
      </c>
      <c r="C22" s="47" t="s">
        <v>190</v>
      </c>
      <c r="D22" s="63">
        <v>6512.83</v>
      </c>
      <c r="E22" s="63">
        <f>D22</f>
        <v>6512.83</v>
      </c>
      <c r="F22" s="63">
        <v>8033.57</v>
      </c>
      <c r="G22" s="63">
        <v>8033.57</v>
      </c>
      <c r="H22" s="47"/>
      <c r="I22" s="64" t="s">
        <v>191</v>
      </c>
      <c r="J22" s="60" t="s">
        <v>188</v>
      </c>
    </row>
    <row r="23" spans="1:10" ht="31.5">
      <c r="A23" s="126"/>
      <c r="B23" s="67" t="s">
        <v>194</v>
      </c>
      <c r="C23" s="47" t="s">
        <v>193</v>
      </c>
      <c r="D23" s="65">
        <v>1</v>
      </c>
      <c r="E23" s="65">
        <v>1</v>
      </c>
      <c r="F23" s="65">
        <v>1</v>
      </c>
      <c r="G23" s="65">
        <v>1</v>
      </c>
      <c r="H23" s="47"/>
      <c r="I23" s="47" t="s">
        <v>187</v>
      </c>
      <c r="J23" s="47" t="s">
        <v>188</v>
      </c>
    </row>
    <row r="24" spans="1:10" ht="31.5">
      <c r="A24" s="124" t="s">
        <v>202</v>
      </c>
      <c r="B24" s="72" t="s">
        <v>185</v>
      </c>
      <c r="C24" s="47" t="s">
        <v>186</v>
      </c>
      <c r="D24" s="69">
        <v>300</v>
      </c>
      <c r="E24" s="69">
        <v>300</v>
      </c>
      <c r="F24" s="69">
        <v>300</v>
      </c>
      <c r="G24" s="69">
        <v>300</v>
      </c>
      <c r="H24" s="47"/>
      <c r="I24" s="47" t="s">
        <v>187</v>
      </c>
      <c r="J24" s="47"/>
    </row>
    <row r="25" spans="1:10" ht="108" customHeight="1">
      <c r="A25" s="125"/>
      <c r="B25" s="67" t="s">
        <v>189</v>
      </c>
      <c r="C25" s="47" t="s">
        <v>190</v>
      </c>
      <c r="D25" s="63">
        <v>5180.82</v>
      </c>
      <c r="E25" s="63">
        <f>D25</f>
        <v>5180.82</v>
      </c>
      <c r="F25" s="63">
        <v>6390.53</v>
      </c>
      <c r="G25" s="63">
        <v>6390.54</v>
      </c>
      <c r="H25" s="47"/>
      <c r="I25" s="64" t="s">
        <v>191</v>
      </c>
      <c r="J25" s="60" t="s">
        <v>188</v>
      </c>
    </row>
    <row r="26" spans="1:10" ht="31.5">
      <c r="A26" s="126"/>
      <c r="B26" s="67" t="s">
        <v>194</v>
      </c>
      <c r="C26" s="47" t="s">
        <v>193</v>
      </c>
      <c r="D26" s="65">
        <v>1</v>
      </c>
      <c r="E26" s="65">
        <v>1</v>
      </c>
      <c r="F26" s="65">
        <v>1</v>
      </c>
      <c r="G26" s="65">
        <v>1</v>
      </c>
      <c r="H26" s="47"/>
      <c r="I26" s="47" t="s">
        <v>187</v>
      </c>
      <c r="J26" s="47" t="s">
        <v>188</v>
      </c>
    </row>
    <row r="27" spans="1:10" ht="31.5">
      <c r="A27" s="124" t="s">
        <v>203</v>
      </c>
      <c r="B27" s="72" t="s">
        <v>185</v>
      </c>
      <c r="C27" s="47" t="s">
        <v>186</v>
      </c>
      <c r="D27" s="69">
        <v>300</v>
      </c>
      <c r="E27" s="69">
        <v>300</v>
      </c>
      <c r="F27" s="69">
        <v>300</v>
      </c>
      <c r="G27" s="69">
        <v>300</v>
      </c>
      <c r="H27" s="47"/>
      <c r="I27" s="47" t="s">
        <v>187</v>
      </c>
      <c r="J27" s="47"/>
    </row>
    <row r="28" spans="1:10" ht="108" customHeight="1">
      <c r="A28" s="125"/>
      <c r="B28" s="67" t="s">
        <v>189</v>
      </c>
      <c r="C28" s="47" t="s">
        <v>190</v>
      </c>
      <c r="D28" s="63">
        <v>3801.56</v>
      </c>
      <c r="E28" s="63">
        <f>D28</f>
        <v>3801.56</v>
      </c>
      <c r="F28" s="63">
        <v>4689.23</v>
      </c>
      <c r="G28" s="63">
        <v>4689.23</v>
      </c>
      <c r="H28" s="47"/>
      <c r="I28" s="64" t="s">
        <v>191</v>
      </c>
      <c r="J28" s="60" t="s">
        <v>188</v>
      </c>
    </row>
    <row r="29" spans="1:10" ht="31.5">
      <c r="A29" s="126"/>
      <c r="B29" s="67" t="s">
        <v>194</v>
      </c>
      <c r="C29" s="47" t="s">
        <v>193</v>
      </c>
      <c r="D29" s="65">
        <v>1</v>
      </c>
      <c r="E29" s="65">
        <v>1</v>
      </c>
      <c r="F29" s="65">
        <v>1</v>
      </c>
      <c r="G29" s="65">
        <v>1</v>
      </c>
      <c r="H29" s="47"/>
      <c r="I29" s="47" t="s">
        <v>187</v>
      </c>
      <c r="J29" s="47" t="s">
        <v>188</v>
      </c>
    </row>
    <row r="30" spans="1:10" ht="90" customHeight="1">
      <c r="A30" s="133" t="s">
        <v>228</v>
      </c>
      <c r="B30" s="43" t="s">
        <v>229</v>
      </c>
      <c r="C30" s="47" t="s">
        <v>190</v>
      </c>
      <c r="D30" s="71">
        <v>317.59</v>
      </c>
      <c r="E30" s="71">
        <f>D30</f>
        <v>317.59</v>
      </c>
      <c r="F30" s="71">
        <v>91.61</v>
      </c>
      <c r="G30" s="71">
        <v>91.61</v>
      </c>
      <c r="H30" s="47"/>
      <c r="I30" s="47"/>
      <c r="J30" s="47"/>
    </row>
    <row r="31" spans="1:10" ht="43.5" customHeight="1">
      <c r="A31" s="133"/>
      <c r="B31" s="43" t="s">
        <v>230</v>
      </c>
      <c r="C31" s="47" t="s">
        <v>190</v>
      </c>
      <c r="D31" s="71">
        <v>160.34</v>
      </c>
      <c r="E31" s="71">
        <v>160.34</v>
      </c>
      <c r="F31" s="71">
        <v>3.75</v>
      </c>
      <c r="G31" s="71">
        <v>3.75</v>
      </c>
      <c r="H31" s="47"/>
      <c r="I31" s="47"/>
      <c r="J31" s="47"/>
    </row>
    <row r="32" spans="1:10" ht="51.75" customHeight="1">
      <c r="A32" s="133"/>
      <c r="B32" s="43" t="s">
        <v>231</v>
      </c>
      <c r="C32" s="47" t="s">
        <v>190</v>
      </c>
      <c r="D32" s="71">
        <v>570</v>
      </c>
      <c r="E32" s="71">
        <f>D32</f>
        <v>570</v>
      </c>
      <c r="F32" s="71">
        <v>15.86</v>
      </c>
      <c r="G32" s="71">
        <v>15.86</v>
      </c>
      <c r="H32" s="47"/>
      <c r="I32" s="47"/>
      <c r="J32" s="47"/>
    </row>
    <row r="33" spans="1:10" ht="15.75">
      <c r="A33" s="130" t="s">
        <v>27</v>
      </c>
      <c r="B33" s="132"/>
      <c r="C33" s="47"/>
      <c r="D33" s="47"/>
      <c r="E33" s="47"/>
      <c r="F33" s="63">
        <f>F32+F31+F30+F28+F25+F22+F16+F13+F10+F7+F19</f>
        <v>85739.47</v>
      </c>
      <c r="G33" s="63">
        <f>G32+G31+G30+G28+G25+G22+G16+G13+G10+G7+G19</f>
        <v>85725.14851</v>
      </c>
      <c r="H33" s="47"/>
      <c r="I33" s="47"/>
      <c r="J33" s="47"/>
    </row>
    <row r="39" ht="15.75">
      <c r="G39" s="93"/>
    </row>
  </sheetData>
  <sheetProtection/>
  <mergeCells count="20">
    <mergeCell ref="A30:A32"/>
    <mergeCell ref="A33:B33"/>
    <mergeCell ref="D4:E4"/>
    <mergeCell ref="F4:G4"/>
    <mergeCell ref="A21:A23"/>
    <mergeCell ref="A24:A26"/>
    <mergeCell ref="A6:A8"/>
    <mergeCell ref="A12:A14"/>
    <mergeCell ref="A15:A17"/>
    <mergeCell ref="A18:A20"/>
    <mergeCell ref="A9:A11"/>
    <mergeCell ref="A27:A29"/>
    <mergeCell ref="B1:J1"/>
    <mergeCell ref="A3:A5"/>
    <mergeCell ref="B3:B5"/>
    <mergeCell ref="C3:C5"/>
    <mergeCell ref="D3:G3"/>
    <mergeCell ref="H3:H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="80" zoomScaleNormal="80" zoomScaleSheetLayoutView="110" workbookViewId="0" topLeftCell="A10">
      <selection activeCell="C13" sqref="C13"/>
    </sheetView>
  </sheetViews>
  <sheetFormatPr defaultColWidth="9.140625" defaultRowHeight="12.75"/>
  <cols>
    <col min="1" max="1" width="41.28125" style="4" customWidth="1"/>
    <col min="2" max="2" width="10.57421875" style="4" customWidth="1"/>
    <col min="3" max="3" width="20.57421875" style="4" customWidth="1"/>
    <col min="4" max="4" width="10.7109375" style="4" customWidth="1"/>
    <col min="5" max="5" width="11.140625" style="4" customWidth="1"/>
    <col min="6" max="6" width="10.57421875" style="4" customWidth="1"/>
    <col min="7" max="7" width="10.8515625" style="4" customWidth="1"/>
    <col min="8" max="16384" width="9.140625" style="4" customWidth="1"/>
  </cols>
  <sheetData>
    <row r="1" spans="1:7" ht="15.75">
      <c r="A1" s="98" t="s">
        <v>125</v>
      </c>
      <c r="B1" s="98"/>
      <c r="C1" s="98"/>
      <c r="D1" s="98"/>
      <c r="E1" s="98"/>
      <c r="F1" s="98"/>
      <c r="G1" s="98"/>
    </row>
    <row r="2" ht="15.75">
      <c r="E2" s="7"/>
    </row>
    <row r="3" spans="1:7" s="9" customFormat="1" ht="15.75">
      <c r="A3" s="133" t="s">
        <v>126</v>
      </c>
      <c r="B3" s="133" t="s">
        <v>127</v>
      </c>
      <c r="C3" s="133"/>
      <c r="D3" s="133"/>
      <c r="E3" s="133"/>
      <c r="F3" s="133"/>
      <c r="G3" s="133"/>
    </row>
    <row r="4" spans="1:8" s="9" customFormat="1" ht="15.75">
      <c r="A4" s="133"/>
      <c r="B4" s="139" t="s">
        <v>128</v>
      </c>
      <c r="C4" s="139"/>
      <c r="D4" s="139" t="s">
        <v>129</v>
      </c>
      <c r="E4" s="139"/>
      <c r="F4" s="139" t="s">
        <v>130</v>
      </c>
      <c r="G4" s="139"/>
      <c r="H4" s="1"/>
    </row>
    <row r="5" spans="1:8" s="9" customFormat="1" ht="15.75">
      <c r="A5" s="133"/>
      <c r="B5" s="42">
        <v>2016</v>
      </c>
      <c r="C5" s="42">
        <v>2017</v>
      </c>
      <c r="D5" s="42">
        <v>2016</v>
      </c>
      <c r="E5" s="42">
        <v>2017</v>
      </c>
      <c r="F5" s="42">
        <v>2016</v>
      </c>
      <c r="G5" s="42">
        <v>2017</v>
      </c>
      <c r="H5" s="1"/>
    </row>
    <row r="6" spans="1:8" s="9" customFormat="1" ht="45">
      <c r="A6" s="23" t="s">
        <v>225</v>
      </c>
      <c r="B6" s="47">
        <v>225</v>
      </c>
      <c r="C6" s="47">
        <v>225</v>
      </c>
      <c r="D6" s="42"/>
      <c r="E6" s="42"/>
      <c r="F6" s="42"/>
      <c r="G6" s="42"/>
      <c r="H6" s="1"/>
    </row>
    <row r="7" spans="1:8" s="9" customFormat="1" ht="47.25">
      <c r="A7" s="43" t="s">
        <v>226</v>
      </c>
      <c r="B7" s="47">
        <v>75</v>
      </c>
      <c r="C7" s="47">
        <v>75</v>
      </c>
      <c r="D7" s="44"/>
      <c r="E7" s="44"/>
      <c r="F7" s="44"/>
      <c r="G7" s="44"/>
      <c r="H7" s="1"/>
    </row>
    <row r="8" spans="1:8" s="9" customFormat="1" ht="15.75">
      <c r="A8" s="43" t="s">
        <v>260</v>
      </c>
      <c r="B8" s="75">
        <v>31</v>
      </c>
      <c r="C8" s="75">
        <v>31</v>
      </c>
      <c r="D8" s="44"/>
      <c r="E8" s="44"/>
      <c r="F8" s="44"/>
      <c r="G8" s="44"/>
      <c r="H8" s="1"/>
    </row>
    <row r="9" spans="1:8" s="9" customFormat="1" ht="30">
      <c r="A9" s="23" t="s">
        <v>227</v>
      </c>
      <c r="B9" s="75">
        <v>210</v>
      </c>
      <c r="C9" s="75"/>
      <c r="D9" s="44"/>
      <c r="E9" s="44"/>
      <c r="F9" s="44"/>
      <c r="G9" s="44"/>
      <c r="H9" s="1"/>
    </row>
    <row r="10" spans="1:8" s="9" customFormat="1" ht="30">
      <c r="A10" s="23" t="s">
        <v>261</v>
      </c>
      <c r="B10" s="75"/>
      <c r="C10" s="75">
        <f>'нов.Таб.2.5'!G18</f>
        <v>13028</v>
      </c>
      <c r="D10" s="44"/>
      <c r="E10" s="44"/>
      <c r="F10" s="44"/>
      <c r="G10" s="44"/>
      <c r="H10" s="1"/>
    </row>
    <row r="11" spans="1:8" s="9" customFormat="1" ht="24" customHeight="1">
      <c r="A11" s="23" t="s">
        <v>204</v>
      </c>
      <c r="B11" s="75">
        <f>'нов.Таб.2.5'!D21</f>
        <v>225</v>
      </c>
      <c r="C11" s="75">
        <f>'нов.Таб.2.5'!G21</f>
        <v>225</v>
      </c>
      <c r="D11" s="44">
        <v>0</v>
      </c>
      <c r="E11" s="44">
        <v>0</v>
      </c>
      <c r="F11" s="44">
        <v>0</v>
      </c>
      <c r="G11" s="44">
        <v>0</v>
      </c>
      <c r="H11" s="1"/>
    </row>
    <row r="12" spans="1:8" s="9" customFormat="1" ht="45.75" customHeight="1">
      <c r="A12" s="23" t="s">
        <v>203</v>
      </c>
      <c r="B12" s="75"/>
      <c r="C12" s="75">
        <v>300</v>
      </c>
      <c r="D12" s="44"/>
      <c r="E12" s="44"/>
      <c r="F12" s="44"/>
      <c r="G12" s="44"/>
      <c r="H12" s="1"/>
    </row>
    <row r="13" spans="1:8" s="9" customFormat="1" ht="60">
      <c r="A13" s="23" t="s">
        <v>202</v>
      </c>
      <c r="B13" s="75">
        <f>'нов.Таб.2.5'!D24</f>
        <v>300</v>
      </c>
      <c r="C13" s="75">
        <v>300</v>
      </c>
      <c r="D13" s="44"/>
      <c r="E13" s="44"/>
      <c r="F13" s="44"/>
      <c r="G13" s="44"/>
      <c r="H13" s="1"/>
    </row>
    <row r="15" spans="1:7" ht="15.75">
      <c r="A15" s="98" t="s">
        <v>134</v>
      </c>
      <c r="B15" s="98"/>
      <c r="C15" s="98"/>
      <c r="D15" s="98"/>
      <c r="E15" s="98"/>
      <c r="F15" s="98"/>
      <c r="G15" s="98"/>
    </row>
    <row r="16" spans="1:5" ht="15.75">
      <c r="A16" s="3"/>
      <c r="B16" s="3"/>
      <c r="C16" s="3"/>
      <c r="D16" s="3"/>
      <c r="E16" s="3"/>
    </row>
    <row r="17" spans="1:7" ht="63">
      <c r="A17" s="5" t="s">
        <v>28</v>
      </c>
      <c r="B17" s="5" t="s">
        <v>73</v>
      </c>
      <c r="C17" s="5" t="s">
        <v>29</v>
      </c>
      <c r="D17" s="120" t="s">
        <v>206</v>
      </c>
      <c r="E17" s="122"/>
      <c r="F17" s="120" t="s">
        <v>70</v>
      </c>
      <c r="G17" s="122"/>
    </row>
    <row r="18" spans="1:7" ht="75">
      <c r="A18" s="24" t="s">
        <v>280</v>
      </c>
      <c r="B18" s="24" t="s">
        <v>281</v>
      </c>
      <c r="C18" s="24" t="s">
        <v>282</v>
      </c>
      <c r="D18" s="138" t="s">
        <v>283</v>
      </c>
      <c r="E18" s="138"/>
      <c r="F18" s="138" t="s">
        <v>207</v>
      </c>
      <c r="G18" s="138"/>
    </row>
    <row r="19" spans="1:7" ht="45">
      <c r="A19" s="24" t="s">
        <v>284</v>
      </c>
      <c r="B19" s="24" t="s">
        <v>285</v>
      </c>
      <c r="C19" s="24" t="s">
        <v>286</v>
      </c>
      <c r="D19" s="136" t="s">
        <v>287</v>
      </c>
      <c r="E19" s="137"/>
      <c r="F19" s="138" t="s">
        <v>207</v>
      </c>
      <c r="G19" s="138"/>
    </row>
    <row r="20" spans="1:7" ht="189" customHeight="1">
      <c r="A20" s="94" t="s">
        <v>205</v>
      </c>
      <c r="B20" s="24" t="s">
        <v>288</v>
      </c>
      <c r="C20" s="24" t="s">
        <v>289</v>
      </c>
      <c r="D20" s="138" t="s">
        <v>290</v>
      </c>
      <c r="E20" s="138"/>
      <c r="F20" s="138" t="s">
        <v>207</v>
      </c>
      <c r="G20" s="138"/>
    </row>
    <row r="21" spans="1:7" ht="15.75">
      <c r="A21" s="6">
        <v>0</v>
      </c>
      <c r="B21" s="6">
        <v>0</v>
      </c>
      <c r="C21" s="6">
        <v>0</v>
      </c>
      <c r="D21" s="108">
        <v>0</v>
      </c>
      <c r="E21" s="108"/>
      <c r="F21" s="108">
        <v>0</v>
      </c>
      <c r="G21" s="108"/>
    </row>
    <row r="23" spans="1:7" ht="15.75">
      <c r="A23" s="98" t="s">
        <v>135</v>
      </c>
      <c r="B23" s="98"/>
      <c r="C23" s="98"/>
      <c r="D23" s="98"/>
      <c r="E23" s="98"/>
      <c r="F23" s="98"/>
      <c r="G23" s="98"/>
    </row>
    <row r="24" spans="1:5" ht="15.75">
      <c r="A24" s="16"/>
      <c r="B24" s="16"/>
      <c r="C24" s="16"/>
      <c r="D24" s="16"/>
      <c r="E24" s="9"/>
    </row>
    <row r="25" spans="1:7" ht="78.75">
      <c r="A25" s="14" t="s">
        <v>131</v>
      </c>
      <c r="B25" s="140" t="s">
        <v>132</v>
      </c>
      <c r="C25" s="141"/>
      <c r="D25" s="14" t="s">
        <v>74</v>
      </c>
      <c r="E25" s="108" t="s">
        <v>75</v>
      </c>
      <c r="F25" s="108"/>
      <c r="G25" s="108"/>
    </row>
    <row r="26" spans="1:7" ht="15.75">
      <c r="A26" s="6"/>
      <c r="B26" s="108"/>
      <c r="C26" s="108"/>
      <c r="D26" s="6"/>
      <c r="E26" s="108"/>
      <c r="F26" s="108"/>
      <c r="G26" s="108"/>
    </row>
    <row r="27" spans="1:7" ht="15.75">
      <c r="A27" s="6">
        <v>0</v>
      </c>
      <c r="B27" s="108" t="s">
        <v>177</v>
      </c>
      <c r="C27" s="108"/>
      <c r="D27" s="6">
        <v>0</v>
      </c>
      <c r="E27" s="108">
        <v>0</v>
      </c>
      <c r="F27" s="108"/>
      <c r="G27" s="108"/>
    </row>
  </sheetData>
  <sheetProtection/>
  <mergeCells count="24">
    <mergeCell ref="D18:E18"/>
    <mergeCell ref="F18:G18"/>
    <mergeCell ref="A1:G1"/>
    <mergeCell ref="B27:C27"/>
    <mergeCell ref="E27:G27"/>
    <mergeCell ref="B25:C25"/>
    <mergeCell ref="E25:G25"/>
    <mergeCell ref="B26:C26"/>
    <mergeCell ref="E26:G26"/>
    <mergeCell ref="A23:G23"/>
    <mergeCell ref="B3:G3"/>
    <mergeCell ref="D17:E17"/>
    <mergeCell ref="F17:G17"/>
    <mergeCell ref="A15:G15"/>
    <mergeCell ref="D4:E4"/>
    <mergeCell ref="F4:G4"/>
    <mergeCell ref="A3:A5"/>
    <mergeCell ref="B4:C4"/>
    <mergeCell ref="D19:E19"/>
    <mergeCell ref="F19:G19"/>
    <mergeCell ref="D20:E20"/>
    <mergeCell ref="F20:G20"/>
    <mergeCell ref="D21:E21"/>
    <mergeCell ref="F21:G21"/>
  </mergeCells>
  <printOptions/>
  <pageMargins left="0.984251968503937" right="0.2755905511811024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="85" zoomScaleNormal="90" zoomScaleSheetLayoutView="85" workbookViewId="0" topLeftCell="A16">
      <selection activeCell="F17" sqref="F17"/>
    </sheetView>
  </sheetViews>
  <sheetFormatPr defaultColWidth="9.140625" defaultRowHeight="12.75"/>
  <cols>
    <col min="1" max="1" width="30.57421875" style="40" customWidth="1"/>
    <col min="2" max="3" width="8.421875" style="74" customWidth="1"/>
    <col min="4" max="4" width="9.140625" style="40" customWidth="1"/>
    <col min="5" max="5" width="11.7109375" style="40" customWidth="1"/>
    <col min="6" max="6" width="14.421875" style="40" customWidth="1"/>
    <col min="7" max="7" width="12.7109375" style="40" customWidth="1"/>
    <col min="8" max="8" width="13.57421875" style="40" customWidth="1"/>
    <col min="9" max="9" width="10.8515625" style="40" customWidth="1"/>
    <col min="10" max="10" width="9.7109375" style="40" customWidth="1"/>
    <col min="11" max="11" width="10.140625" style="40" bestFit="1" customWidth="1"/>
    <col min="12" max="16384" width="9.140625" style="40" customWidth="1"/>
  </cols>
  <sheetData>
    <row r="1" spans="1:10" s="22" customFormat="1" ht="15.75">
      <c r="A1" s="143" t="s">
        <v>136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s="22" customFormat="1" ht="15.7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s="22" customFormat="1" ht="15.75">
      <c r="A3" s="142" t="s">
        <v>250</v>
      </c>
      <c r="B3" s="142"/>
      <c r="C3" s="142"/>
      <c r="D3" s="142"/>
      <c r="E3" s="142"/>
      <c r="F3" s="142"/>
      <c r="G3" s="142"/>
      <c r="H3" s="142"/>
      <c r="I3" s="142"/>
      <c r="J3" s="33"/>
    </row>
    <row r="4" spans="1:10" s="22" customFormat="1" ht="15.75">
      <c r="A4" s="34"/>
      <c r="B4" s="34"/>
      <c r="C4" s="34"/>
      <c r="D4" s="34"/>
      <c r="E4" s="34"/>
      <c r="F4" s="34"/>
      <c r="G4" s="34"/>
      <c r="H4" s="34"/>
      <c r="I4" s="34"/>
      <c r="J4" s="33"/>
    </row>
    <row r="5" spans="1:10" s="35" customFormat="1" ht="76.5">
      <c r="A5" s="28" t="s">
        <v>32</v>
      </c>
      <c r="B5" s="28" t="s">
        <v>31</v>
      </c>
      <c r="C5" s="28" t="s">
        <v>179</v>
      </c>
      <c r="D5" s="28" t="s">
        <v>84</v>
      </c>
      <c r="E5" s="28" t="s">
        <v>68</v>
      </c>
      <c r="F5" s="28" t="s">
        <v>69</v>
      </c>
      <c r="G5" s="28" t="s">
        <v>82</v>
      </c>
      <c r="H5" s="28" t="s">
        <v>67</v>
      </c>
      <c r="I5" s="28" t="s">
        <v>83</v>
      </c>
      <c r="J5" s="33"/>
    </row>
    <row r="6" spans="1:10" s="35" customFormat="1" ht="15.75">
      <c r="A6" s="28">
        <v>1</v>
      </c>
      <c r="B6" s="28">
        <v>2</v>
      </c>
      <c r="C6" s="28"/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 t="s">
        <v>178</v>
      </c>
      <c r="J6" s="33"/>
    </row>
    <row r="7" spans="1:10" s="35" customFormat="1" ht="15.75">
      <c r="A7" s="12" t="s">
        <v>33</v>
      </c>
      <c r="B7" s="13" t="s">
        <v>46</v>
      </c>
      <c r="C7" s="47">
        <v>111</v>
      </c>
      <c r="D7" s="13" t="s">
        <v>251</v>
      </c>
      <c r="E7" s="31">
        <v>51332.32</v>
      </c>
      <c r="F7" s="31">
        <v>53889.73</v>
      </c>
      <c r="G7" s="31">
        <v>53889.73</v>
      </c>
      <c r="H7" s="31">
        <v>53889.73</v>
      </c>
      <c r="I7" s="32">
        <f>H7/F7*100</f>
        <v>100</v>
      </c>
      <c r="J7" s="33"/>
    </row>
    <row r="8" spans="1:10" ht="15.75">
      <c r="A8" s="12" t="s">
        <v>34</v>
      </c>
      <c r="B8" s="13" t="s">
        <v>47</v>
      </c>
      <c r="C8" s="47">
        <v>112</v>
      </c>
      <c r="D8" s="13"/>
      <c r="E8" s="31">
        <v>12.5</v>
      </c>
      <c r="F8" s="31">
        <v>134.16</v>
      </c>
      <c r="G8" s="31">
        <v>134.16</v>
      </c>
      <c r="H8" s="31">
        <v>137.461</v>
      </c>
      <c r="I8" s="32">
        <f aca="true" t="shared" si="0" ref="I8:I30">H8/F8*100</f>
        <v>102.46049493142517</v>
      </c>
      <c r="J8" s="22"/>
    </row>
    <row r="9" spans="1:10" ht="15.75">
      <c r="A9" s="12" t="s">
        <v>34</v>
      </c>
      <c r="B9" s="13" t="s">
        <v>47</v>
      </c>
      <c r="C9" s="47">
        <v>112</v>
      </c>
      <c r="D9" s="13" t="s">
        <v>201</v>
      </c>
      <c r="E9" s="31">
        <v>0</v>
      </c>
      <c r="F9" s="31">
        <v>91.61</v>
      </c>
      <c r="G9" s="31">
        <v>91.61</v>
      </c>
      <c r="H9" s="31">
        <v>88.306</v>
      </c>
      <c r="I9" s="32">
        <f t="shared" si="0"/>
        <v>96.39340683331514</v>
      </c>
      <c r="J9" s="22"/>
    </row>
    <row r="10" spans="1:9" ht="31.5">
      <c r="A10" s="12" t="s">
        <v>35</v>
      </c>
      <c r="B10" s="13" t="s">
        <v>48</v>
      </c>
      <c r="C10" s="47">
        <v>119</v>
      </c>
      <c r="D10" s="13" t="s">
        <v>252</v>
      </c>
      <c r="E10" s="31">
        <v>15502.36</v>
      </c>
      <c r="F10" s="31">
        <v>16541.61</v>
      </c>
      <c r="G10" s="31">
        <v>16541.61</v>
      </c>
      <c r="H10" s="31">
        <v>16541.61</v>
      </c>
      <c r="I10" s="32">
        <f t="shared" si="0"/>
        <v>100</v>
      </c>
    </row>
    <row r="11" spans="1:9" ht="15.75">
      <c r="A11" s="12" t="s">
        <v>36</v>
      </c>
      <c r="B11" s="13" t="s">
        <v>49</v>
      </c>
      <c r="C11" s="47">
        <v>242</v>
      </c>
      <c r="D11" s="13" t="s">
        <v>199</v>
      </c>
      <c r="E11" s="31">
        <v>61.5</v>
      </c>
      <c r="F11" s="31">
        <v>75.5</v>
      </c>
      <c r="G11" s="31">
        <v>75.5</v>
      </c>
      <c r="H11" s="31">
        <f>75.5-4768.62/1000</f>
        <v>70.73138</v>
      </c>
      <c r="I11" s="32">
        <f t="shared" si="0"/>
        <v>93.68394701986756</v>
      </c>
    </row>
    <row r="12" spans="1:9" ht="15.75">
      <c r="A12" s="12" t="s">
        <v>36</v>
      </c>
      <c r="B12" s="13" t="s">
        <v>49</v>
      </c>
      <c r="C12" s="47">
        <v>244</v>
      </c>
      <c r="D12" s="13" t="s">
        <v>199</v>
      </c>
      <c r="E12" s="31">
        <v>3.75</v>
      </c>
      <c r="F12" s="31">
        <v>3.75</v>
      </c>
      <c r="G12" s="31">
        <v>3.75</v>
      </c>
      <c r="H12" s="31">
        <v>3.75</v>
      </c>
      <c r="I12" s="32">
        <f t="shared" si="0"/>
        <v>100</v>
      </c>
    </row>
    <row r="13" spans="1:9" ht="15.75">
      <c r="A13" s="12" t="s">
        <v>37</v>
      </c>
      <c r="B13" s="13" t="s">
        <v>50</v>
      </c>
      <c r="C13" s="47">
        <v>244</v>
      </c>
      <c r="D13" s="13" t="s">
        <v>198</v>
      </c>
      <c r="E13" s="31">
        <v>0</v>
      </c>
      <c r="F13" s="31"/>
      <c r="G13" s="31"/>
      <c r="H13" s="31"/>
      <c r="I13" s="32" t="e">
        <f t="shared" si="0"/>
        <v>#DIV/0!</v>
      </c>
    </row>
    <row r="14" spans="1:9" ht="15.75">
      <c r="A14" s="12" t="s">
        <v>38</v>
      </c>
      <c r="B14" s="13" t="s">
        <v>51</v>
      </c>
      <c r="C14" s="47">
        <v>244</v>
      </c>
      <c r="D14" s="13" t="s">
        <v>253</v>
      </c>
      <c r="E14" s="31">
        <v>1148.21</v>
      </c>
      <c r="F14" s="31">
        <v>1976.01</v>
      </c>
      <c r="G14" s="31">
        <v>1976.01</v>
      </c>
      <c r="H14" s="31">
        <f>1976.01-5530.64/1000</f>
        <v>1970.47936</v>
      </c>
      <c r="I14" s="32">
        <f t="shared" si="0"/>
        <v>99.72011072818458</v>
      </c>
    </row>
    <row r="15" spans="1:9" ht="31.5">
      <c r="A15" s="12" t="s">
        <v>254</v>
      </c>
      <c r="B15" s="13" t="s">
        <v>85</v>
      </c>
      <c r="C15" s="47">
        <v>243</v>
      </c>
      <c r="D15" s="13" t="s">
        <v>255</v>
      </c>
      <c r="E15" s="31">
        <v>2000</v>
      </c>
      <c r="F15" s="31">
        <v>3200</v>
      </c>
      <c r="G15" s="31">
        <v>3200</v>
      </c>
      <c r="H15" s="31">
        <f>3200-225/1000</f>
        <v>3199.775</v>
      </c>
      <c r="I15" s="32">
        <f t="shared" si="0"/>
        <v>99.99296875</v>
      </c>
    </row>
    <row r="16" spans="1:9" ht="31.5">
      <c r="A16" s="12" t="s">
        <v>39</v>
      </c>
      <c r="B16" s="13" t="s">
        <v>85</v>
      </c>
      <c r="C16" s="47">
        <v>242</v>
      </c>
      <c r="D16" s="13" t="s">
        <v>56</v>
      </c>
      <c r="E16" s="31">
        <v>9</v>
      </c>
      <c r="F16" s="31">
        <v>24</v>
      </c>
      <c r="G16" s="31">
        <v>24</v>
      </c>
      <c r="H16" s="31">
        <v>24</v>
      </c>
      <c r="I16" s="32">
        <f t="shared" si="0"/>
        <v>100</v>
      </c>
    </row>
    <row r="17" spans="1:9" ht="31.5">
      <c r="A17" s="12" t="s">
        <v>39</v>
      </c>
      <c r="B17" s="13" t="s">
        <v>85</v>
      </c>
      <c r="C17" s="47">
        <v>244</v>
      </c>
      <c r="D17" s="13" t="s">
        <v>56</v>
      </c>
      <c r="E17" s="31">
        <v>477.57</v>
      </c>
      <c r="F17" s="31">
        <v>767.94</v>
      </c>
      <c r="G17" s="31">
        <v>767.94</v>
      </c>
      <c r="H17" s="31">
        <v>767.94</v>
      </c>
      <c r="I17" s="32">
        <f t="shared" si="0"/>
        <v>100</v>
      </c>
    </row>
    <row r="18" spans="1:9" ht="15.75">
      <c r="A18" s="12" t="s">
        <v>40</v>
      </c>
      <c r="B18" s="13" t="s">
        <v>52</v>
      </c>
      <c r="C18" s="47">
        <v>242</v>
      </c>
      <c r="D18" s="13"/>
      <c r="E18" s="31">
        <v>28.18</v>
      </c>
      <c r="F18" s="31">
        <v>45.18</v>
      </c>
      <c r="G18" s="31">
        <v>45.18</v>
      </c>
      <c r="H18" s="31">
        <f>45.18-970.34/1000</f>
        <v>44.20966</v>
      </c>
      <c r="I18" s="32">
        <f t="shared" si="0"/>
        <v>97.85227976980964</v>
      </c>
    </row>
    <row r="19" spans="1:9" ht="15.75">
      <c r="A19" s="12" t="s">
        <v>40</v>
      </c>
      <c r="B19" s="13" t="s">
        <v>52</v>
      </c>
      <c r="C19" s="47">
        <v>243</v>
      </c>
      <c r="D19" s="13"/>
      <c r="E19" s="31"/>
      <c r="F19" s="31">
        <v>820</v>
      </c>
      <c r="G19" s="31">
        <v>820</v>
      </c>
      <c r="H19" s="31">
        <v>820</v>
      </c>
      <c r="I19" s="32">
        <f t="shared" si="0"/>
        <v>100</v>
      </c>
    </row>
    <row r="20" spans="1:9" ht="15.75">
      <c r="A20" s="12" t="s">
        <v>40</v>
      </c>
      <c r="B20" s="13" t="s">
        <v>52</v>
      </c>
      <c r="C20" s="47">
        <v>244</v>
      </c>
      <c r="D20" s="13"/>
      <c r="E20" s="31">
        <v>533.53</v>
      </c>
      <c r="F20" s="31">
        <v>1160.56</v>
      </c>
      <c r="G20" s="31">
        <v>1160.56</v>
      </c>
      <c r="H20" s="31">
        <f>1160.56-1790.26/1000</f>
        <v>1158.76974</v>
      </c>
      <c r="I20" s="32">
        <f t="shared" si="0"/>
        <v>99.84574171089818</v>
      </c>
    </row>
    <row r="21" spans="1:9" ht="31.5">
      <c r="A21" s="12" t="s">
        <v>43</v>
      </c>
      <c r="B21" s="13" t="s">
        <v>55</v>
      </c>
      <c r="C21" s="47">
        <v>244</v>
      </c>
      <c r="D21" s="13" t="s">
        <v>180</v>
      </c>
      <c r="E21" s="31">
        <v>0</v>
      </c>
      <c r="F21" s="31">
        <v>15.86</v>
      </c>
      <c r="G21" s="31">
        <v>15.86</v>
      </c>
      <c r="H21" s="31">
        <v>15.86</v>
      </c>
      <c r="I21" s="32">
        <f t="shared" si="0"/>
        <v>100</v>
      </c>
    </row>
    <row r="22" spans="1:9" ht="47.25">
      <c r="A22" s="12" t="s">
        <v>87</v>
      </c>
      <c r="B22" s="13" t="s">
        <v>86</v>
      </c>
      <c r="C22" s="47">
        <v>244</v>
      </c>
      <c r="D22" s="13" t="s">
        <v>58</v>
      </c>
      <c r="E22" s="31">
        <v>29.73</v>
      </c>
      <c r="F22" s="31">
        <v>49.73</v>
      </c>
      <c r="G22" s="31">
        <v>49.73</v>
      </c>
      <c r="H22" s="31">
        <v>49.73</v>
      </c>
      <c r="I22" s="32">
        <f t="shared" si="0"/>
        <v>100</v>
      </c>
    </row>
    <row r="23" spans="1:9" ht="31.5">
      <c r="A23" s="12" t="s">
        <v>44</v>
      </c>
      <c r="B23" s="13" t="s">
        <v>86</v>
      </c>
      <c r="C23" s="47">
        <v>244</v>
      </c>
      <c r="D23" s="13" t="s">
        <v>59</v>
      </c>
      <c r="E23" s="31">
        <v>1951.4</v>
      </c>
      <c r="F23" s="31">
        <v>4751.4</v>
      </c>
      <c r="G23" s="31">
        <v>4751.4</v>
      </c>
      <c r="H23" s="31">
        <v>4750.36438</v>
      </c>
      <c r="I23" s="32">
        <f t="shared" si="0"/>
        <v>99.97820389779855</v>
      </c>
    </row>
    <row r="24" spans="1:9" ht="31.5">
      <c r="A24" s="12" t="s">
        <v>45</v>
      </c>
      <c r="B24" s="13" t="s">
        <v>86</v>
      </c>
      <c r="C24" s="47">
        <v>242</v>
      </c>
      <c r="D24" s="13" t="s">
        <v>60</v>
      </c>
      <c r="E24" s="31"/>
      <c r="F24" s="31">
        <v>411.3</v>
      </c>
      <c r="G24" s="31">
        <v>411.3</v>
      </c>
      <c r="H24" s="31">
        <v>411.3</v>
      </c>
      <c r="I24" s="32">
        <f t="shared" si="0"/>
        <v>100</v>
      </c>
    </row>
    <row r="25" spans="1:9" ht="31.5">
      <c r="A25" s="12" t="s">
        <v>45</v>
      </c>
      <c r="B25" s="13" t="s">
        <v>86</v>
      </c>
      <c r="C25" s="47">
        <v>244</v>
      </c>
      <c r="D25" s="13" t="s">
        <v>60</v>
      </c>
      <c r="E25" s="31">
        <v>405.45</v>
      </c>
      <c r="F25" s="31">
        <f>1180.14+143.56</f>
        <v>1323.7</v>
      </c>
      <c r="G25" s="31">
        <f>1180.14+143.56</f>
        <v>1323.7</v>
      </c>
      <c r="H25" s="31">
        <v>1323.7</v>
      </c>
      <c r="I25" s="32">
        <f t="shared" si="0"/>
        <v>100</v>
      </c>
    </row>
    <row r="26" spans="1:9" ht="31.5">
      <c r="A26" s="12" t="s">
        <v>41</v>
      </c>
      <c r="B26" s="13" t="s">
        <v>53</v>
      </c>
      <c r="C26" s="47">
        <v>321</v>
      </c>
      <c r="D26" s="13"/>
      <c r="E26" s="31">
        <v>0</v>
      </c>
      <c r="F26" s="31">
        <v>3.75</v>
      </c>
      <c r="G26" s="31">
        <v>3.75</v>
      </c>
      <c r="H26" s="31">
        <v>3.75</v>
      </c>
      <c r="I26" s="32">
        <f t="shared" si="0"/>
        <v>100</v>
      </c>
    </row>
    <row r="27" spans="1:9" ht="31.5">
      <c r="A27" s="12" t="s">
        <v>256</v>
      </c>
      <c r="B27" s="13" t="s">
        <v>54</v>
      </c>
      <c r="C27" s="47">
        <v>831</v>
      </c>
      <c r="D27" s="13" t="s">
        <v>257</v>
      </c>
      <c r="E27" s="31">
        <v>0</v>
      </c>
      <c r="F27" s="31">
        <v>4</v>
      </c>
      <c r="G27" s="31">
        <v>4</v>
      </c>
      <c r="H27" s="31">
        <v>4</v>
      </c>
      <c r="I27" s="32">
        <f t="shared" si="0"/>
        <v>100</v>
      </c>
    </row>
    <row r="28" spans="1:9" ht="31.5">
      <c r="A28" s="12" t="s">
        <v>42</v>
      </c>
      <c r="B28" s="13" t="s">
        <v>54</v>
      </c>
      <c r="C28" s="47">
        <v>851</v>
      </c>
      <c r="D28" s="13" t="s">
        <v>200</v>
      </c>
      <c r="E28" s="31">
        <v>221.94</v>
      </c>
      <c r="F28" s="31">
        <v>418.23</v>
      </c>
      <c r="G28" s="31">
        <v>418.23</v>
      </c>
      <c r="H28" s="31">
        <v>418.23</v>
      </c>
      <c r="I28" s="32">
        <f t="shared" si="0"/>
        <v>100</v>
      </c>
    </row>
    <row r="29" spans="1:9" ht="31.5">
      <c r="A29" s="12" t="s">
        <v>42</v>
      </c>
      <c r="B29" s="13" t="s">
        <v>54</v>
      </c>
      <c r="C29" s="47">
        <v>852</v>
      </c>
      <c r="D29" s="13" t="s">
        <v>57</v>
      </c>
      <c r="E29" s="31">
        <v>21.45</v>
      </c>
      <c r="F29" s="31">
        <v>21.45</v>
      </c>
      <c r="G29" s="31">
        <v>21.45</v>
      </c>
      <c r="H29" s="31">
        <v>21.45</v>
      </c>
      <c r="I29" s="32">
        <f t="shared" si="0"/>
        <v>100</v>
      </c>
    </row>
    <row r="30" spans="1:9" ht="15.75">
      <c r="A30" s="12" t="s">
        <v>258</v>
      </c>
      <c r="B30" s="13" t="s">
        <v>54</v>
      </c>
      <c r="C30" s="47">
        <v>853</v>
      </c>
      <c r="D30" s="13"/>
      <c r="E30" s="31">
        <v>0</v>
      </c>
      <c r="F30" s="31">
        <v>10</v>
      </c>
      <c r="G30" s="31">
        <v>10</v>
      </c>
      <c r="H30" s="31">
        <v>10</v>
      </c>
      <c r="I30" s="32">
        <f t="shared" si="0"/>
        <v>100</v>
      </c>
    </row>
    <row r="31" spans="1:11" ht="15.75">
      <c r="A31" s="36" t="s">
        <v>27</v>
      </c>
      <c r="B31" s="73"/>
      <c r="C31" s="73"/>
      <c r="D31" s="37"/>
      <c r="E31" s="38">
        <f>SUM(E7:E30)</f>
        <v>73738.88999999998</v>
      </c>
      <c r="F31" s="38">
        <f>SUM(F7:F30)</f>
        <v>85739.46999999999</v>
      </c>
      <c r="G31" s="38">
        <f>SUM(G7:G30)</f>
        <v>85739.46999999999</v>
      </c>
      <c r="H31" s="38">
        <f>SUM(H7:H30)</f>
        <v>85725.14651999998</v>
      </c>
      <c r="I31" s="39">
        <f>H31/F31*100</f>
        <v>99.98329418178115</v>
      </c>
      <c r="K31" s="92"/>
    </row>
    <row r="33" spans="1:9" ht="15.75">
      <c r="A33" s="142" t="s">
        <v>259</v>
      </c>
      <c r="B33" s="142"/>
      <c r="C33" s="142"/>
      <c r="D33" s="142"/>
      <c r="E33" s="142"/>
      <c r="F33" s="142"/>
      <c r="G33" s="142"/>
      <c r="H33" s="142"/>
      <c r="I33" s="142"/>
    </row>
    <row r="34" spans="1:9" ht="15.7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76.5">
      <c r="A35" s="28" t="s">
        <v>32</v>
      </c>
      <c r="B35" s="28" t="s">
        <v>31</v>
      </c>
      <c r="C35" s="28" t="s">
        <v>179</v>
      </c>
      <c r="D35" s="28" t="s">
        <v>84</v>
      </c>
      <c r="E35" s="28" t="s">
        <v>68</v>
      </c>
      <c r="F35" s="28" t="s">
        <v>69</v>
      </c>
      <c r="G35" s="28" t="s">
        <v>82</v>
      </c>
      <c r="H35" s="28" t="s">
        <v>67</v>
      </c>
      <c r="I35" s="28" t="s">
        <v>83</v>
      </c>
    </row>
    <row r="36" spans="1:9" ht="15.75">
      <c r="A36" s="28">
        <v>1</v>
      </c>
      <c r="B36" s="28">
        <v>2</v>
      </c>
      <c r="C36" s="28"/>
      <c r="D36" s="28">
        <v>3</v>
      </c>
      <c r="E36" s="28">
        <v>4</v>
      </c>
      <c r="F36" s="28">
        <v>5</v>
      </c>
      <c r="G36" s="28">
        <v>6</v>
      </c>
      <c r="H36" s="28">
        <v>7</v>
      </c>
      <c r="I36" s="28" t="s">
        <v>178</v>
      </c>
    </row>
    <row r="37" spans="1:9" ht="15.75">
      <c r="A37" s="12" t="s">
        <v>34</v>
      </c>
      <c r="B37" s="13" t="s">
        <v>47</v>
      </c>
      <c r="C37" s="47">
        <v>112</v>
      </c>
      <c r="D37" s="13"/>
      <c r="E37" s="31">
        <v>0</v>
      </c>
      <c r="F37" s="31">
        <v>59.22</v>
      </c>
      <c r="G37" s="31">
        <v>59.22</v>
      </c>
      <c r="H37" s="31">
        <v>59.212</v>
      </c>
      <c r="I37" s="32">
        <f>H37/F37*100</f>
        <v>99.98649105032085</v>
      </c>
    </row>
    <row r="38" spans="1:9" ht="15.75">
      <c r="A38" s="36" t="s">
        <v>27</v>
      </c>
      <c r="B38" s="73"/>
      <c r="C38" s="73"/>
      <c r="D38" s="37"/>
      <c r="E38" s="38">
        <f>SUM(E37:E37)</f>
        <v>0</v>
      </c>
      <c r="F38" s="38">
        <f>SUM(F37:F37)</f>
        <v>59.22</v>
      </c>
      <c r="G38" s="38">
        <f>SUM(G37:G37)</f>
        <v>59.22</v>
      </c>
      <c r="H38" s="38">
        <f>SUM(H37:H37)</f>
        <v>59.212</v>
      </c>
      <c r="I38" s="39">
        <f>H38/F38*100</f>
        <v>99.98649105032085</v>
      </c>
    </row>
    <row r="40" ht="15.75">
      <c r="H40" s="92"/>
    </row>
    <row r="41" ht="15.75">
      <c r="H41" s="92"/>
    </row>
    <row r="43" ht="15.75">
      <c r="H43" s="92"/>
    </row>
  </sheetData>
  <sheetProtection/>
  <mergeCells count="3">
    <mergeCell ref="A3:I3"/>
    <mergeCell ref="A1:J1"/>
    <mergeCell ref="A33:I33"/>
  </mergeCells>
  <printOptions/>
  <pageMargins left="0.984251968503937" right="0.2755905511811024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32"/>
  <sheetViews>
    <sheetView view="pageBreakPreview" zoomScaleSheetLayoutView="100" workbookViewId="0" topLeftCell="A7">
      <selection activeCell="B29" sqref="B29"/>
    </sheetView>
  </sheetViews>
  <sheetFormatPr defaultColWidth="9.140625" defaultRowHeight="12.75"/>
  <cols>
    <col min="1" max="1" width="40.7109375" style="82" customWidth="1"/>
    <col min="2" max="3" width="11.140625" style="82" customWidth="1"/>
    <col min="4" max="5" width="10.57421875" style="82" customWidth="1"/>
    <col min="6" max="6" width="13.00390625" style="82" customWidth="1"/>
    <col min="7" max="7" width="12.7109375" style="82" customWidth="1"/>
    <col min="8" max="16384" width="9.140625" style="82" customWidth="1"/>
  </cols>
  <sheetData>
    <row r="1" spans="1:7" ht="15">
      <c r="A1" s="147" t="s">
        <v>139</v>
      </c>
      <c r="B1" s="147"/>
      <c r="C1" s="147"/>
      <c r="D1" s="147"/>
      <c r="E1" s="147"/>
      <c r="F1" s="147"/>
      <c r="G1" s="147"/>
    </row>
    <row r="2" spans="6:7" ht="15">
      <c r="F2" s="148"/>
      <c r="G2" s="148"/>
    </row>
    <row r="3" spans="1:7" ht="54" customHeight="1">
      <c r="A3" s="111" t="s">
        <v>14</v>
      </c>
      <c r="B3" s="109" t="s">
        <v>61</v>
      </c>
      <c r="C3" s="110"/>
      <c r="D3" s="111" t="s">
        <v>79</v>
      </c>
      <c r="E3" s="111" t="s">
        <v>95</v>
      </c>
      <c r="F3" s="111" t="s">
        <v>96</v>
      </c>
      <c r="G3" s="111" t="s">
        <v>97</v>
      </c>
    </row>
    <row r="4" spans="1:7" ht="54" customHeight="1">
      <c r="A4" s="112"/>
      <c r="B4" s="41" t="s">
        <v>2</v>
      </c>
      <c r="C4" s="41" t="s">
        <v>3</v>
      </c>
      <c r="D4" s="112"/>
      <c r="E4" s="112"/>
      <c r="F4" s="112"/>
      <c r="G4" s="112"/>
    </row>
    <row r="5" spans="1:7" ht="15">
      <c r="A5" s="136" t="s">
        <v>272</v>
      </c>
      <c r="B5" s="149"/>
      <c r="C5" s="149"/>
      <c r="D5" s="149"/>
      <c r="E5" s="149"/>
      <c r="F5" s="149"/>
      <c r="G5" s="137"/>
    </row>
    <row r="6" spans="1:7" ht="45">
      <c r="A6" s="24" t="s">
        <v>62</v>
      </c>
      <c r="B6" s="51" t="s">
        <v>196</v>
      </c>
      <c r="C6" s="51" t="s">
        <v>270</v>
      </c>
      <c r="D6" s="52">
        <v>3604.8</v>
      </c>
      <c r="E6" s="88">
        <v>2</v>
      </c>
      <c r="F6" s="52"/>
      <c r="G6" s="52">
        <v>3090</v>
      </c>
    </row>
    <row r="7" spans="1:7" ht="45">
      <c r="A7" s="24" t="s">
        <v>63</v>
      </c>
      <c r="B7" s="51"/>
      <c r="C7" s="51"/>
      <c r="D7" s="52"/>
      <c r="E7" s="88"/>
      <c r="F7" s="52"/>
      <c r="G7" s="52"/>
    </row>
    <row r="8" spans="1:7" ht="60">
      <c r="A8" s="24" t="s">
        <v>64</v>
      </c>
      <c r="B8" s="51"/>
      <c r="C8" s="51"/>
      <c r="D8" s="52"/>
      <c r="E8" s="88"/>
      <c r="F8" s="52"/>
      <c r="G8" s="52"/>
    </row>
    <row r="9" spans="1:7" ht="30">
      <c r="A9" s="51" t="s">
        <v>27</v>
      </c>
      <c r="B9" s="51" t="s">
        <v>196</v>
      </c>
      <c r="C9" s="51" t="s">
        <v>270</v>
      </c>
      <c r="D9" s="52">
        <f>D6+D7+D8</f>
        <v>3604.8</v>
      </c>
      <c r="E9" s="88">
        <f>E6+E7+E8</f>
        <v>2</v>
      </c>
      <c r="F9" s="52">
        <f>F6+F7+F8</f>
        <v>0</v>
      </c>
      <c r="G9" s="52">
        <f>G6</f>
        <v>3090</v>
      </c>
    </row>
    <row r="10" spans="1:7" ht="15">
      <c r="A10" s="136" t="s">
        <v>273</v>
      </c>
      <c r="B10" s="149"/>
      <c r="C10" s="149"/>
      <c r="D10" s="149"/>
      <c r="E10" s="149"/>
      <c r="F10" s="149"/>
      <c r="G10" s="137"/>
    </row>
    <row r="11" spans="1:7" ht="45">
      <c r="A11" s="24" t="s">
        <v>98</v>
      </c>
      <c r="B11" s="51" t="s">
        <v>197</v>
      </c>
      <c r="C11" s="51" t="s">
        <v>271</v>
      </c>
      <c r="D11" s="89" t="s">
        <v>65</v>
      </c>
      <c r="E11" s="89" t="s">
        <v>65</v>
      </c>
      <c r="F11" s="89" t="s">
        <v>65</v>
      </c>
      <c r="G11" s="51">
        <v>901.94</v>
      </c>
    </row>
    <row r="12" spans="1:7" ht="45">
      <c r="A12" s="24" t="s">
        <v>99</v>
      </c>
      <c r="B12" s="51"/>
      <c r="C12" s="51"/>
      <c r="D12" s="89" t="s">
        <v>65</v>
      </c>
      <c r="E12" s="89" t="s">
        <v>65</v>
      </c>
      <c r="F12" s="89" t="s">
        <v>65</v>
      </c>
      <c r="G12" s="51"/>
    </row>
    <row r="13" spans="1:6" ht="15" hidden="1">
      <c r="A13" s="84"/>
      <c r="B13" s="84"/>
      <c r="C13" s="84"/>
      <c r="D13" s="85"/>
      <c r="E13" s="85"/>
      <c r="F13" s="85"/>
    </row>
    <row r="14" spans="4:7" ht="15" hidden="1">
      <c r="D14" s="148" t="s">
        <v>137</v>
      </c>
      <c r="E14" s="148"/>
      <c r="F14" s="148"/>
      <c r="G14" s="148"/>
    </row>
    <row r="15" spans="1:7" ht="45.75" customHeight="1" hidden="1">
      <c r="A15" s="111" t="s">
        <v>14</v>
      </c>
      <c r="B15" s="109" t="s">
        <v>61</v>
      </c>
      <c r="C15" s="110"/>
      <c r="D15" s="111" t="s">
        <v>79</v>
      </c>
      <c r="E15" s="111" t="s">
        <v>279</v>
      </c>
      <c r="F15" s="111" t="s">
        <v>96</v>
      </c>
      <c r="G15" s="111" t="s">
        <v>97</v>
      </c>
    </row>
    <row r="16" spans="1:7" ht="62.25" customHeight="1" hidden="1">
      <c r="A16" s="112"/>
      <c r="B16" s="41" t="s">
        <v>2</v>
      </c>
      <c r="C16" s="41" t="s">
        <v>3</v>
      </c>
      <c r="D16" s="112"/>
      <c r="E16" s="112"/>
      <c r="F16" s="112"/>
      <c r="G16" s="112"/>
    </row>
    <row r="17" spans="1:7" ht="60">
      <c r="A17" s="24" t="s">
        <v>100</v>
      </c>
      <c r="B17" s="51">
        <v>32.6</v>
      </c>
      <c r="C17" s="91">
        <v>32.6</v>
      </c>
      <c r="D17" s="83" t="s">
        <v>65</v>
      </c>
      <c r="E17" s="83"/>
      <c r="F17" s="83" t="s">
        <v>65</v>
      </c>
      <c r="G17" s="24"/>
    </row>
    <row r="18" spans="1:7" ht="15">
      <c r="A18" s="51" t="s">
        <v>27</v>
      </c>
      <c r="B18" s="51">
        <f>29791.88+32.6</f>
        <v>29824.48</v>
      </c>
      <c r="C18" s="52">
        <f>35697.77+32.6</f>
        <v>35730.369999999995</v>
      </c>
      <c r="D18" s="24"/>
      <c r="E18" s="24"/>
      <c r="F18" s="24"/>
      <c r="G18" s="24"/>
    </row>
    <row r="19" spans="1:7" ht="15">
      <c r="A19" s="86" t="s">
        <v>195</v>
      </c>
      <c r="B19" s="90">
        <v>18548.7</v>
      </c>
      <c r="C19" s="91">
        <v>37528.26</v>
      </c>
      <c r="D19" s="86"/>
      <c r="E19" s="86"/>
      <c r="F19" s="86"/>
      <c r="G19" s="86"/>
    </row>
    <row r="20" spans="1:7" ht="15">
      <c r="A20" s="87"/>
      <c r="B20" s="87"/>
      <c r="C20" s="87"/>
      <c r="D20" s="87"/>
      <c r="E20" s="87"/>
      <c r="F20" s="87"/>
      <c r="G20" s="87"/>
    </row>
    <row r="21" spans="1:7" ht="15.75" customHeight="1">
      <c r="A21" s="145" t="s">
        <v>274</v>
      </c>
      <c r="B21" s="145"/>
      <c r="C21" s="147"/>
      <c r="D21" s="147"/>
      <c r="E21" s="144" t="s">
        <v>232</v>
      </c>
      <c r="F21" s="144"/>
      <c r="G21" s="144"/>
    </row>
    <row r="22" spans="1:7" ht="16.5" customHeight="1">
      <c r="A22" s="145"/>
      <c r="B22" s="145"/>
      <c r="C22" s="147" t="s">
        <v>7</v>
      </c>
      <c r="D22" s="147"/>
      <c r="E22" s="144"/>
      <c r="F22" s="144"/>
      <c r="G22" s="144"/>
    </row>
    <row r="23" spans="3:7" ht="15" customHeight="1">
      <c r="C23" s="147" t="s">
        <v>8</v>
      </c>
      <c r="D23" s="147"/>
      <c r="E23" s="147"/>
      <c r="F23" s="147"/>
      <c r="G23" s="147"/>
    </row>
    <row r="24" spans="1:7" ht="22.5" customHeight="1">
      <c r="A24" s="145" t="s">
        <v>275</v>
      </c>
      <c r="B24" s="145"/>
      <c r="C24" s="81"/>
      <c r="D24" s="81"/>
      <c r="E24" s="81"/>
      <c r="F24" s="81"/>
      <c r="G24" s="81"/>
    </row>
    <row r="25" spans="1:7" ht="15.75" customHeight="1">
      <c r="A25" s="145"/>
      <c r="B25" s="145"/>
      <c r="C25" s="147" t="s">
        <v>7</v>
      </c>
      <c r="D25" s="147"/>
      <c r="E25" s="147" t="s">
        <v>233</v>
      </c>
      <c r="F25" s="147"/>
      <c r="G25" s="147"/>
    </row>
    <row r="26" spans="3:7" ht="15.75" customHeight="1">
      <c r="C26" s="147" t="s">
        <v>8</v>
      </c>
      <c r="D26" s="147"/>
      <c r="E26" s="147"/>
      <c r="F26" s="147"/>
      <c r="G26" s="147"/>
    </row>
    <row r="27" spans="1:2" ht="15">
      <c r="A27" s="146" t="s">
        <v>276</v>
      </c>
      <c r="B27" s="146"/>
    </row>
    <row r="31" spans="1:4" ht="15">
      <c r="A31" s="146" t="s">
        <v>277</v>
      </c>
      <c r="B31" s="146"/>
      <c r="C31" s="146"/>
      <c r="D31" s="146"/>
    </row>
    <row r="32" spans="1:7" ht="15.75">
      <c r="A32" s="82" t="s">
        <v>278</v>
      </c>
      <c r="B32" s="4"/>
      <c r="C32" s="4"/>
      <c r="D32" s="4"/>
      <c r="E32" s="4"/>
      <c r="F32" s="4"/>
      <c r="G32" s="4"/>
    </row>
  </sheetData>
  <sheetProtection/>
  <mergeCells count="30">
    <mergeCell ref="A31:D31"/>
    <mergeCell ref="C22:D22"/>
    <mergeCell ref="A1:G1"/>
    <mergeCell ref="C23:D23"/>
    <mergeCell ref="E23:G23"/>
    <mergeCell ref="G3:G4"/>
    <mergeCell ref="G15:G16"/>
    <mergeCell ref="A5:G5"/>
    <mergeCell ref="E15:E16"/>
    <mergeCell ref="A15:A16"/>
    <mergeCell ref="B15:C15"/>
    <mergeCell ref="F2:G2"/>
    <mergeCell ref="F3:F4"/>
    <mergeCell ref="A3:A4"/>
    <mergeCell ref="E3:E4"/>
    <mergeCell ref="B3:C3"/>
    <mergeCell ref="D15:D16"/>
    <mergeCell ref="A10:G10"/>
    <mergeCell ref="D3:D4"/>
    <mergeCell ref="D14:G14"/>
    <mergeCell ref="F15:F16"/>
    <mergeCell ref="E21:G22"/>
    <mergeCell ref="A24:B25"/>
    <mergeCell ref="A27:B27"/>
    <mergeCell ref="C25:D25"/>
    <mergeCell ref="C26:D26"/>
    <mergeCell ref="E25:G25"/>
    <mergeCell ref="E26:G26"/>
    <mergeCell ref="A21:B22"/>
    <mergeCell ref="C21:D21"/>
  </mergeCells>
  <printOptions/>
  <pageMargins left="0.984251968503937" right="0.2755905511811024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2018-02-21T09:12:11Z</cp:lastPrinted>
  <dcterms:created xsi:type="dcterms:W3CDTF">1996-10-08T23:32:33Z</dcterms:created>
  <dcterms:modified xsi:type="dcterms:W3CDTF">2019-01-24T06:06:13Z</dcterms:modified>
  <cp:category/>
  <cp:version/>
  <cp:contentType/>
  <cp:contentStatus/>
</cp:coreProperties>
</file>